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810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jonathancrowe/Desktop/"/>
    </mc:Choice>
  </mc:AlternateContent>
  <xr:revisionPtr revIDLastSave="0" documentId="13_ncr:1_{5EC83D31-0598-344C-802E-563BF28799C1}" xr6:coauthVersionLast="45" xr6:coauthVersionMax="45" xr10:uidLastSave="{00000000-0000-0000-0000-000000000000}"/>
  <bookViews>
    <workbookView xWindow="0" yWindow="460" windowWidth="33600" windowHeight="19620" activeTab="2" xr2:uid="{00000000-000D-0000-FFFF-FFFF00000000}"/>
  </bookViews>
  <sheets>
    <sheet name="Costing-Blank" sheetId="11" r:id="rId1"/>
    <sheet name="Costing-Filled-In" sheetId="9" r:id="rId2"/>
    <sheet name="Tech-Cost-Hourly " sheetId="1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15" i="9" l="1"/>
  <c r="F15" i="9"/>
  <c r="F15" i="11"/>
  <c r="D19" i="12"/>
  <c r="D21" i="12" s="1"/>
  <c r="D8" i="12"/>
  <c r="D7" i="12"/>
  <c r="D6" i="12"/>
  <c r="G33" i="9" l="1"/>
  <c r="G32" i="9"/>
  <c r="G31" i="9"/>
  <c r="G30" i="9"/>
  <c r="G29" i="9"/>
  <c r="G28" i="9"/>
  <c r="G24" i="9"/>
  <c r="G23" i="9"/>
  <c r="G18" i="9"/>
  <c r="G18" i="11"/>
  <c r="G24" i="11"/>
  <c r="G23" i="11"/>
  <c r="G33" i="11"/>
  <c r="G32" i="11"/>
  <c r="G31" i="11"/>
  <c r="G30" i="11"/>
  <c r="G29" i="11"/>
  <c r="O47" i="9" l="1"/>
  <c r="O35" i="9"/>
  <c r="O34" i="9"/>
  <c r="O28" i="9"/>
  <c r="O27" i="9"/>
  <c r="O26" i="9"/>
  <c r="O25" i="9"/>
  <c r="O22" i="9"/>
  <c r="O21" i="9"/>
  <c r="O20" i="9"/>
  <c r="O19" i="9"/>
  <c r="O17" i="9"/>
  <c r="O16" i="9"/>
  <c r="O15" i="9"/>
  <c r="L11" i="9"/>
  <c r="G47" i="11"/>
  <c r="G35" i="11"/>
  <c r="G34" i="11"/>
  <c r="G28" i="11"/>
  <c r="G27" i="11"/>
  <c r="G26" i="11"/>
  <c r="G25" i="11"/>
  <c r="G22" i="11"/>
  <c r="G21" i="11"/>
  <c r="G20" i="11"/>
  <c r="G19" i="11"/>
  <c r="G17" i="11"/>
  <c r="G16" i="11"/>
  <c r="G15" i="11"/>
  <c r="D11" i="11"/>
  <c r="G17" i="9"/>
  <c r="G19" i="9"/>
  <c r="G20" i="9"/>
  <c r="G21" i="9"/>
  <c r="G22" i="9"/>
  <c r="O37" i="9" l="1"/>
  <c r="O39" i="9" s="1"/>
  <c r="O42" i="9" s="1"/>
  <c r="G37" i="11"/>
  <c r="G39" i="11" s="1"/>
  <c r="G48" i="11" s="1"/>
  <c r="O48" i="9" l="1"/>
  <c r="O49" i="9"/>
  <c r="O43" i="9"/>
  <c r="O44" i="9" s="1"/>
  <c r="O50" i="9"/>
  <c r="O45" i="9"/>
  <c r="O51" i="9"/>
  <c r="G49" i="11"/>
  <c r="G42" i="11"/>
  <c r="G43" i="11" s="1"/>
  <c r="G44" i="11" s="1"/>
  <c r="G50" i="11"/>
  <c r="G45" i="11"/>
  <c r="G51" i="11"/>
  <c r="G16" i="9" l="1"/>
  <c r="G47" i="9" l="1"/>
  <c r="G35" i="9"/>
  <c r="G34" i="9"/>
  <c r="G27" i="9"/>
  <c r="G26" i="9"/>
  <c r="G25" i="9"/>
  <c r="G15" i="9"/>
  <c r="D11" i="9"/>
  <c r="G37" i="9" l="1"/>
  <c r="G39" i="9" s="1"/>
  <c r="G48" i="9" s="1"/>
  <c r="G42" i="9" l="1"/>
  <c r="G43" i="9" s="1"/>
  <c r="G44" i="9" s="1"/>
  <c r="G49" i="9"/>
  <c r="G51" i="9" l="1"/>
  <c r="G45" i="9"/>
  <c r="G50" i="9"/>
</calcChain>
</file>

<file path=xl/sharedStrings.xml><?xml version="1.0" encoding="utf-8"?>
<sst xmlns="http://schemas.openxmlformats.org/spreadsheetml/2006/main" count="200" uniqueCount="88">
  <si>
    <t>Description</t>
  </si>
  <si>
    <t>Quantity</t>
  </si>
  <si>
    <t>Administrative  - estimate</t>
  </si>
  <si>
    <t>Server HAAS</t>
  </si>
  <si>
    <t>Commission</t>
  </si>
  <si>
    <t xml:space="preserve"> </t>
  </si>
  <si>
    <t>Services</t>
  </si>
  <si>
    <t>Totals</t>
  </si>
  <si>
    <t>Web Hosting</t>
  </si>
  <si>
    <t>Number of Users:</t>
  </si>
  <si>
    <t>Number of PCs/Macs:</t>
  </si>
  <si>
    <t>Number of Servers:</t>
  </si>
  <si>
    <t xml:space="preserve">Plan Name: </t>
  </si>
  <si>
    <t xml:space="preserve">Total Computers: </t>
  </si>
  <si>
    <t>Cost</t>
  </si>
  <si>
    <t>MSP Hard Costs</t>
  </si>
  <si>
    <t>MSP Net</t>
  </si>
  <si>
    <t>MSP Hard + Soft Costs</t>
  </si>
  <si>
    <t xml:space="preserve">Secondary Backup </t>
  </si>
  <si>
    <t>BDR</t>
  </si>
  <si>
    <t>Tech Support Hours</t>
  </si>
  <si>
    <t>Monthly</t>
  </si>
  <si>
    <t xml:space="preserve">Backup </t>
  </si>
  <si>
    <t>File synch and share</t>
  </si>
  <si>
    <t>RMM agents</t>
  </si>
  <si>
    <t>Antivirus</t>
  </si>
  <si>
    <t xml:space="preserve">Pricing </t>
  </si>
  <si>
    <t>Client Cost/User</t>
  </si>
  <si>
    <t>Cost per added User</t>
  </si>
  <si>
    <t>Monthly - X Gigs</t>
  </si>
  <si>
    <t>MSP Total Gross Profit</t>
  </si>
  <si>
    <t>Percentage Gross Profit</t>
  </si>
  <si>
    <t>Gross Profit Per User</t>
  </si>
  <si>
    <t xml:space="preserve"> Gross Profit Per Computer</t>
  </si>
  <si>
    <t>Silver - 20 Hours</t>
  </si>
  <si>
    <t>E3</t>
  </si>
  <si>
    <t>Cost/User</t>
  </si>
  <si>
    <t xml:space="preserve"> Cost/Computer</t>
  </si>
  <si>
    <t>Cost/Computer</t>
  </si>
  <si>
    <t xml:space="preserve"> Cost/User</t>
  </si>
  <si>
    <t>Managed Services Agreement Cost Calculator</t>
  </si>
  <si>
    <t>Web Filtering /  DNS</t>
  </si>
  <si>
    <t>Security Awareness Training</t>
  </si>
  <si>
    <t>SSO</t>
  </si>
  <si>
    <t>MFA</t>
  </si>
  <si>
    <t>SOC Services</t>
  </si>
  <si>
    <t>NOC Services</t>
  </si>
  <si>
    <t>O365 Backup</t>
  </si>
  <si>
    <t>M365</t>
  </si>
  <si>
    <t>Business Basic</t>
  </si>
  <si>
    <t>Business Standard</t>
  </si>
  <si>
    <t>Azure AD</t>
  </si>
  <si>
    <t>P1</t>
  </si>
  <si>
    <t>EMS E3</t>
  </si>
  <si>
    <t>Web Filtering / DNS</t>
  </si>
  <si>
    <t xml:space="preserve">Actual </t>
  </si>
  <si>
    <t>Salaries</t>
  </si>
  <si>
    <t>Social Security</t>
  </si>
  <si>
    <t>Medicare</t>
  </si>
  <si>
    <t xml:space="preserve">Health </t>
  </si>
  <si>
    <t xml:space="preserve">Dental </t>
  </si>
  <si>
    <t>Payroll Service</t>
  </si>
  <si>
    <t>Admin - Bookkeeping</t>
  </si>
  <si>
    <t>Total</t>
  </si>
  <si>
    <t>Rent / Virtual</t>
  </si>
  <si>
    <t>Business Insurance</t>
  </si>
  <si>
    <t>Unemployment Tax</t>
  </si>
  <si>
    <t>Per Hour</t>
  </si>
  <si>
    <t>Hardware</t>
  </si>
  <si>
    <t>Licenses (O365, PSA, RMM...)</t>
  </si>
  <si>
    <t>Utilities  (Electric, ISP…)</t>
  </si>
  <si>
    <t>Technician Hourly Cost</t>
  </si>
  <si>
    <t>(Monthly Costs for 3-Man MSP)</t>
  </si>
  <si>
    <t>490 hours per month</t>
  </si>
  <si>
    <t>INSTRUCTIONS</t>
  </si>
  <si>
    <t>Fill in blank cells with quantities &amp; costs</t>
  </si>
  <si>
    <t>Blue cells will populate automatically</t>
  </si>
  <si>
    <t>Generated in "Tech-Cost Hourly" tab</t>
  </si>
  <si>
    <t>Note:</t>
  </si>
  <si>
    <t>"Plan Name" is whatever name you have for the services package, internally. Ex: Bronze, Silver, Gold</t>
  </si>
  <si>
    <t>Client:</t>
  </si>
  <si>
    <t>"Actual" is the result of audits you should be conducting regularly to ensure agreement is staying profitable, or ideally becoming more profitable over time (due to fewer support hours).</t>
  </si>
  <si>
    <t>If stuck, see "Costing Filled-In" tab for example.</t>
  </si>
  <si>
    <t>Enter values and add additional rows for other costs relevant to your business. Those could include after-hours pay and any additional overhead involved with staffing.</t>
  </si>
  <si>
    <t>https://www.youtube.com/watch?v=AVp0R_Io4e0&amp;feature=youtu.be</t>
  </si>
  <si>
    <t xml:space="preserve">See Tom discuss using the calculator here: </t>
  </si>
  <si>
    <t>% Gross Profit is key</t>
  </si>
  <si>
    <t>70% is great goal to shoot for. Should at least be &gt; 50%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</si>
</sst>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0"/>
      <name val="Montserrat Bold"/>
    </font>
    <font>
      <b/>
      <sz val="11"/>
      <color theme="1"/>
      <name val="Montserrat Regular"/>
    </font>
    <font>
      <sz val="11"/>
      <name val="Montserrat Regular"/>
    </font>
    <font>
      <sz val="11"/>
      <color theme="1"/>
      <name val="Montserrat Regular"/>
    </font>
    <font>
      <b/>
      <sz val="9"/>
      <color theme="1"/>
      <name val="Montserrat Regular"/>
    </font>
    <font>
      <sz val="10"/>
      <color theme="1"/>
      <name val="Montserrat Regular"/>
    </font>
    <font>
      <b/>
      <sz val="10"/>
      <color theme="1"/>
      <name val="Montserrat Regular"/>
    </font>
    <font>
      <i/>
      <sz val="8"/>
      <color theme="1"/>
      <name val="Montserrat Regular"/>
    </font>
    <font>
      <b/>
      <sz val="12"/>
      <color theme="1"/>
      <name val="Montserrat Regular"/>
    </font>
    <font>
      <b/>
      <sz val="11"/>
      <color theme="0"/>
      <name val="Montserrat Regular"/>
    </font>
    <font>
      <b/>
      <sz val="12"/>
      <color rgb="FFC00000"/>
      <name val="Montserrat Regular"/>
    </font>
    <font>
      <b/>
      <sz val="11"/>
      <name val="Montserrat Regular"/>
    </font>
    <font>
      <b/>
      <sz val="12"/>
      <color theme="0"/>
      <name val="Montserrat Regular"/>
    </font>
    <font>
      <sz val="11"/>
      <color rgb="FF000000"/>
      <name val="Calibri"/>
      <family val="2"/>
      <scheme val="minor"/>
    </font>
    <font>
      <b/>
      <sz val="14"/>
      <color theme="1"/>
      <name val="Montserrat Regular"/>
    </font>
    <font>
      <b/>
      <sz val="16"/>
      <color theme="0"/>
      <name val="Montserrat Bold"/>
    </font>
    <font>
      <b/>
      <sz val="11"/>
      <color theme="0"/>
      <name val="Montserrat Bold"/>
    </font>
    <font>
      <sz val="11"/>
      <color theme="0"/>
      <name val="Montserrat Regular"/>
    </font>
    <font>
      <sz val="11"/>
      <color theme="0"/>
      <name val="Montserrat Bold"/>
    </font>
  </fonts>
  <fills count="10">
    <fill>
      <patternFill patternType="none"/>
    </fill>
    <fill>
      <patternFill patternType="gray125"/>
    </fill>
    <fill>
      <patternFill patternType="solid">
        <fgColor rgb="FF44546A"/>
        <bgColor indexed="64"/>
      </patternFill>
    </fill>
    <fill>
      <patternFill patternType="solid">
        <fgColor rgb="FF3972B8"/>
        <bgColor indexed="64"/>
      </patternFill>
    </fill>
    <fill>
      <patternFill patternType="solid">
        <fgColor rgb="FFC9213C"/>
        <bgColor indexed="64"/>
      </patternFill>
    </fill>
    <fill>
      <patternFill patternType="solid">
        <fgColor rgb="FF3972B8"/>
        <bgColor rgb="FF000000"/>
      </patternFill>
    </fill>
    <fill>
      <patternFill patternType="solid">
        <fgColor rgb="FF44546A"/>
        <bgColor rgb="FF000000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5EFCE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4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Fill="1"/>
    <xf numFmtId="0" fontId="0" fillId="2" borderId="0" xfId="0" applyFill="1"/>
    <xf numFmtId="0" fontId="0" fillId="3" borderId="0" xfId="0" applyFill="1"/>
    <xf numFmtId="0" fontId="3" fillId="0" borderId="15" xfId="0" applyFont="1" applyBorder="1" applyAlignment="1">
      <alignment horizontal="right" wrapText="1"/>
    </xf>
    <xf numFmtId="0" fontId="4" fillId="0" borderId="9" xfId="0" applyFont="1" applyBorder="1" applyAlignment="1">
      <alignment horizontal="left" wrapText="1"/>
    </xf>
    <xf numFmtId="0" fontId="3" fillId="0" borderId="16" xfId="0" applyFont="1" applyBorder="1" applyAlignment="1">
      <alignment horizontal="right" wrapText="1"/>
    </xf>
    <xf numFmtId="0" fontId="3" fillId="0" borderId="5" xfId="0" applyFont="1" applyBorder="1" applyAlignment="1">
      <alignment horizontal="right"/>
    </xf>
    <xf numFmtId="0" fontId="3" fillId="0" borderId="10" xfId="0" applyFont="1" applyBorder="1" applyAlignment="1">
      <alignment horizontal="right" wrapText="1"/>
    </xf>
    <xf numFmtId="0" fontId="3" fillId="0" borderId="3" xfId="0" applyFont="1" applyBorder="1" applyAlignment="1">
      <alignment horizontal="right"/>
    </xf>
    <xf numFmtId="0" fontId="7" fillId="0" borderId="1" xfId="0" applyFont="1" applyBorder="1" applyAlignment="1"/>
    <xf numFmtId="0" fontId="8" fillId="0" borderId="1" xfId="0" applyFont="1" applyBorder="1"/>
    <xf numFmtId="0" fontId="7" fillId="0" borderId="1" xfId="0" applyFont="1" applyBorder="1" applyAlignment="1">
      <alignment wrapText="1"/>
    </xf>
    <xf numFmtId="0" fontId="7" fillId="0" borderId="1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top" wrapText="1"/>
    </xf>
    <xf numFmtId="0" fontId="5" fillId="0" borderId="11" xfId="0" applyFont="1" applyFill="1" applyBorder="1" applyAlignment="1">
      <alignment wrapText="1"/>
    </xf>
    <xf numFmtId="0" fontId="0" fillId="2" borderId="0" xfId="0" applyFill="1" applyAlignment="1">
      <alignment wrapText="1"/>
    </xf>
    <xf numFmtId="0" fontId="0" fillId="2" borderId="0" xfId="0" applyFill="1" applyAlignment="1"/>
    <xf numFmtId="0" fontId="1" fillId="2" borderId="0" xfId="0" applyFont="1" applyFill="1" applyAlignment="1">
      <alignment wrapText="1"/>
    </xf>
    <xf numFmtId="0" fontId="5" fillId="2" borderId="0" xfId="0" applyFont="1" applyFill="1" applyBorder="1" applyAlignment="1">
      <alignment horizontal="center"/>
    </xf>
    <xf numFmtId="0" fontId="3" fillId="0" borderId="12" xfId="0" applyFont="1" applyBorder="1" applyAlignment="1">
      <alignment horizontal="right" wrapText="1"/>
    </xf>
    <xf numFmtId="0" fontId="3" fillId="2" borderId="0" xfId="0" applyFont="1" applyFill="1" applyBorder="1" applyAlignment="1">
      <alignment horizontal="right" wrapText="1"/>
    </xf>
    <xf numFmtId="0" fontId="3" fillId="2" borderId="0" xfId="0" applyFont="1" applyFill="1" applyBorder="1" applyAlignment="1">
      <alignment horizontal="right"/>
    </xf>
    <xf numFmtId="0" fontId="6" fillId="0" borderId="16" xfId="0" applyFont="1" applyBorder="1" applyAlignment="1">
      <alignment wrapText="1"/>
    </xf>
    <xf numFmtId="0" fontId="7" fillId="0" borderId="13" xfId="0" applyFont="1" applyBorder="1" applyAlignment="1"/>
    <xf numFmtId="0" fontId="8" fillId="0" borderId="13" xfId="0" applyFont="1" applyBorder="1"/>
    <xf numFmtId="0" fontId="11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>
      <alignment horizontal="center" vertical="center"/>
    </xf>
    <xf numFmtId="0" fontId="10" fillId="0" borderId="14" xfId="0" applyFont="1" applyBorder="1" applyAlignment="1"/>
    <xf numFmtId="0" fontId="8" fillId="2" borderId="0" xfId="0" applyFont="1" applyFill="1" applyBorder="1" applyAlignment="1">
      <alignment horizontal="right"/>
    </xf>
    <xf numFmtId="2" fontId="10" fillId="2" borderId="0" xfId="0" applyNumberFormat="1" applyFont="1" applyFill="1" applyBorder="1" applyAlignment="1">
      <alignment wrapText="1"/>
    </xf>
    <xf numFmtId="0" fontId="7" fillId="0" borderId="12" xfId="0" applyFont="1" applyBorder="1" applyAlignment="1">
      <alignment horizontal="left" vertical="center" wrapText="1"/>
    </xf>
    <xf numFmtId="0" fontId="7" fillId="0" borderId="22" xfId="0" applyFont="1" applyBorder="1" applyAlignment="1">
      <alignment wrapText="1"/>
    </xf>
    <xf numFmtId="0" fontId="8" fillId="0" borderId="22" xfId="0" applyFont="1" applyBorder="1"/>
    <xf numFmtId="0" fontId="7" fillId="0" borderId="22" xfId="0" applyFont="1" applyBorder="1"/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wrapText="1"/>
    </xf>
    <xf numFmtId="0" fontId="8" fillId="2" borderId="0" xfId="0" applyFont="1" applyFill="1" applyBorder="1"/>
    <xf numFmtId="0" fontId="7" fillId="2" borderId="0" xfId="0" applyFont="1" applyFill="1" applyBorder="1"/>
    <xf numFmtId="0" fontId="9" fillId="2" borderId="0" xfId="0" applyFont="1" applyFill="1" applyBorder="1" applyAlignment="1">
      <alignment horizontal="right" vertical="center" wrapText="1"/>
    </xf>
    <xf numFmtId="0" fontId="2" fillId="3" borderId="0" xfId="0" applyFont="1" applyFill="1" applyAlignment="1">
      <alignment horizontal="center" vertical="center" wrapText="1"/>
    </xf>
    <xf numFmtId="0" fontId="5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2" fontId="5" fillId="0" borderId="25" xfId="0" applyNumberFormat="1" applyFont="1" applyBorder="1"/>
    <xf numFmtId="0" fontId="12" fillId="2" borderId="0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wrapText="1"/>
    </xf>
    <xf numFmtId="0" fontId="5" fillId="2" borderId="0" xfId="0" applyFont="1" applyFill="1" applyBorder="1" applyAlignment="1">
      <alignment wrapText="1"/>
    </xf>
    <xf numFmtId="0" fontId="10" fillId="2" borderId="0" xfId="0" applyFont="1" applyFill="1" applyBorder="1" applyAlignment="1"/>
    <xf numFmtId="2" fontId="7" fillId="2" borderId="0" xfId="0" applyNumberFormat="1" applyFont="1" applyFill="1" applyBorder="1" applyAlignment="1">
      <alignment wrapText="1"/>
    </xf>
    <xf numFmtId="2" fontId="7" fillId="2" borderId="0" xfId="0" applyNumberFormat="1" applyFont="1" applyFill="1" applyBorder="1" applyAlignment="1">
      <alignment horizontal="right"/>
    </xf>
    <xf numFmtId="10" fontId="7" fillId="2" borderId="0" xfId="0" applyNumberFormat="1" applyFont="1" applyFill="1" applyBorder="1" applyAlignment="1">
      <alignment horizontal="right"/>
    </xf>
    <xf numFmtId="2" fontId="5" fillId="2" borderId="0" xfId="0" applyNumberFormat="1" applyFont="1" applyFill="1" applyBorder="1"/>
    <xf numFmtId="0" fontId="13" fillId="0" borderId="9" xfId="0" applyFont="1" applyBorder="1" applyAlignment="1">
      <alignment horizontal="right" wrapText="1"/>
    </xf>
    <xf numFmtId="0" fontId="11" fillId="4" borderId="27" xfId="0" applyFont="1" applyFill="1" applyBorder="1" applyAlignment="1">
      <alignment horizontal="center" vertical="center" wrapText="1"/>
    </xf>
    <xf numFmtId="0" fontId="11" fillId="4" borderId="28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wrapText="1"/>
    </xf>
    <xf numFmtId="0" fontId="7" fillId="0" borderId="8" xfId="0" applyFont="1" applyBorder="1" applyAlignment="1"/>
    <xf numFmtId="0" fontId="8" fillId="0" borderId="8" xfId="0" applyFont="1" applyBorder="1"/>
    <xf numFmtId="0" fontId="14" fillId="4" borderId="15" xfId="0" applyFont="1" applyFill="1" applyBorder="1" applyAlignment="1">
      <alignment horizontal="center" vertical="center" wrapText="1"/>
    </xf>
    <xf numFmtId="0" fontId="14" fillId="4" borderId="30" xfId="0" applyFont="1" applyFill="1" applyBorder="1" applyAlignment="1">
      <alignment horizontal="center" vertical="center"/>
    </xf>
    <xf numFmtId="0" fontId="14" fillId="4" borderId="30" xfId="0" applyFont="1" applyFill="1" applyBorder="1" applyAlignment="1">
      <alignment horizontal="center" vertical="center" wrapText="1"/>
    </xf>
    <xf numFmtId="0" fontId="14" fillId="4" borderId="31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/>
    </xf>
    <xf numFmtId="0" fontId="14" fillId="4" borderId="27" xfId="0" applyFont="1" applyFill="1" applyBorder="1" applyAlignment="1">
      <alignment horizontal="center" vertical="center" wrapText="1"/>
    </xf>
    <xf numFmtId="0" fontId="14" fillId="4" borderId="28" xfId="0" applyFont="1" applyFill="1" applyBorder="1" applyAlignment="1">
      <alignment horizontal="center" vertical="center"/>
    </xf>
    <xf numFmtId="0" fontId="14" fillId="4" borderId="28" xfId="0" applyFont="1" applyFill="1" applyBorder="1" applyAlignment="1">
      <alignment horizontal="center" vertical="center" wrapText="1"/>
    </xf>
    <xf numFmtId="0" fontId="14" fillId="4" borderId="29" xfId="0" applyFont="1" applyFill="1" applyBorder="1" applyAlignment="1">
      <alignment horizontal="center" vertical="center" wrapText="1"/>
    </xf>
    <xf numFmtId="2" fontId="3" fillId="0" borderId="25" xfId="0" applyNumberFormat="1" applyFont="1" applyBorder="1"/>
    <xf numFmtId="0" fontId="15" fillId="5" borderId="0" xfId="0" applyFont="1" applyFill="1"/>
    <xf numFmtId="0" fontId="15" fillId="6" borderId="0" xfId="0" applyFont="1" applyFill="1"/>
    <xf numFmtId="0" fontId="10" fillId="2" borderId="0" xfId="0" applyFont="1" applyFill="1" applyBorder="1" applyAlignment="1">
      <alignment wrapText="1"/>
    </xf>
    <xf numFmtId="0" fontId="5" fillId="2" borderId="0" xfId="0" applyFont="1" applyFill="1" applyBorder="1" applyAlignment="1"/>
    <xf numFmtId="0" fontId="5" fillId="2" borderId="0" xfId="0" applyFont="1" applyFill="1" applyBorder="1"/>
    <xf numFmtId="0" fontId="12" fillId="2" borderId="0" xfId="0" applyFont="1" applyFill="1" applyBorder="1" applyAlignment="1">
      <alignment horizontal="center" vertical="center"/>
    </xf>
    <xf numFmtId="10" fontId="8" fillId="0" borderId="20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center"/>
    </xf>
    <xf numFmtId="3" fontId="5" fillId="0" borderId="1" xfId="0" applyNumberFormat="1" applyFont="1" applyBorder="1" applyAlignment="1">
      <alignment vertical="center"/>
    </xf>
    <xf numFmtId="0" fontId="0" fillId="0" borderId="0" xfId="0" applyBorder="1"/>
    <xf numFmtId="0" fontId="0" fillId="2" borderId="0" xfId="0" applyFill="1" applyBorder="1"/>
    <xf numFmtId="0" fontId="11" fillId="4" borderId="1" xfId="0" applyFont="1" applyFill="1" applyBorder="1" applyAlignment="1">
      <alignment horizontal="center" vertical="center"/>
    </xf>
    <xf numFmtId="3" fontId="16" fillId="0" borderId="1" xfId="0" applyNumberFormat="1" applyFont="1" applyBorder="1" applyAlignment="1">
      <alignment vertical="center"/>
    </xf>
    <xf numFmtId="0" fontId="19" fillId="4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/>
    <xf numFmtId="2" fontId="7" fillId="7" borderId="11" xfId="0" applyNumberFormat="1" applyFont="1" applyFill="1" applyBorder="1" applyAlignment="1">
      <alignment wrapText="1"/>
    </xf>
    <xf numFmtId="0" fontId="7" fillId="7" borderId="11" xfId="0" applyFont="1" applyFill="1" applyBorder="1"/>
    <xf numFmtId="2" fontId="7" fillId="7" borderId="11" xfId="0" applyNumberFormat="1" applyFont="1" applyFill="1" applyBorder="1" applyAlignment="1">
      <alignment horizontal="right"/>
    </xf>
    <xf numFmtId="0" fontId="7" fillId="7" borderId="14" xfId="0" applyFont="1" applyFill="1" applyBorder="1"/>
    <xf numFmtId="0" fontId="7" fillId="7" borderId="20" xfId="0" applyFont="1" applyFill="1" applyBorder="1"/>
    <xf numFmtId="2" fontId="7" fillId="7" borderId="14" xfId="0" applyNumberFormat="1" applyFont="1" applyFill="1" applyBorder="1"/>
    <xf numFmtId="2" fontId="10" fillId="7" borderId="20" xfId="0" applyNumberFormat="1" applyFont="1" applyFill="1" applyBorder="1" applyAlignment="1">
      <alignment wrapText="1"/>
    </xf>
    <xf numFmtId="0" fontId="3" fillId="7" borderId="17" xfId="0" applyFont="1" applyFill="1" applyBorder="1" applyAlignment="1">
      <alignment horizontal="right"/>
    </xf>
    <xf numFmtId="2" fontId="7" fillId="7" borderId="14" xfId="0" applyNumberFormat="1" applyFont="1" applyFill="1" applyBorder="1" applyAlignment="1">
      <alignment horizontal="right"/>
    </xf>
    <xf numFmtId="2" fontId="7" fillId="7" borderId="20" xfId="0" applyNumberFormat="1" applyFont="1" applyFill="1" applyBorder="1" applyAlignment="1">
      <alignment horizontal="right"/>
    </xf>
    <xf numFmtId="2" fontId="7" fillId="7" borderId="26" xfId="0" applyNumberFormat="1" applyFont="1" applyFill="1" applyBorder="1"/>
    <xf numFmtId="0" fontId="8" fillId="7" borderId="11" xfId="0" applyFont="1" applyFill="1" applyBorder="1"/>
    <xf numFmtId="2" fontId="7" fillId="8" borderId="8" xfId="0" applyNumberFormat="1" applyFont="1" applyFill="1" applyBorder="1" applyAlignment="1">
      <alignment wrapText="1"/>
    </xf>
    <xf numFmtId="2" fontId="7" fillId="8" borderId="13" xfId="0" applyNumberFormat="1" applyFont="1" applyFill="1" applyBorder="1" applyAlignment="1">
      <alignment wrapText="1"/>
    </xf>
    <xf numFmtId="2" fontId="16" fillId="8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7" borderId="1" xfId="0" applyFill="1" applyBorder="1"/>
    <xf numFmtId="0" fontId="0" fillId="8" borderId="1" xfId="0" applyFill="1" applyBorder="1"/>
    <xf numFmtId="0" fontId="0" fillId="9" borderId="1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27" xfId="0" applyFont="1" applyBorder="1" applyAlignment="1">
      <alignment horizontal="right" wrapText="1"/>
    </xf>
    <xf numFmtId="0" fontId="4" fillId="0" borderId="8" xfId="0" applyFont="1" applyBorder="1" applyAlignment="1">
      <alignment horizontal="left" wrapText="1"/>
    </xf>
    <xf numFmtId="0" fontId="13" fillId="0" borderId="1" xfId="0" applyFont="1" applyBorder="1" applyAlignment="1">
      <alignment horizontal="right" wrapText="1"/>
    </xf>
    <xf numFmtId="2" fontId="8" fillId="7" borderId="14" xfId="0" applyNumberFormat="1" applyFont="1" applyFill="1" applyBorder="1" applyAlignment="1">
      <alignment wrapText="1"/>
    </xf>
    <xf numFmtId="0" fontId="20" fillId="4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 wrapText="1"/>
    </xf>
    <xf numFmtId="0" fontId="7" fillId="0" borderId="6" xfId="0" applyFont="1" applyBorder="1" applyAlignment="1">
      <alignment horizontal="right"/>
    </xf>
    <xf numFmtId="0" fontId="7" fillId="0" borderId="21" xfId="0" applyFont="1" applyBorder="1" applyAlignment="1">
      <alignment horizontal="right"/>
    </xf>
    <xf numFmtId="0" fontId="7" fillId="0" borderId="4" xfId="0" applyFont="1" applyBorder="1" applyAlignment="1">
      <alignment horizontal="right"/>
    </xf>
    <xf numFmtId="0" fontId="7" fillId="0" borderId="2" xfId="0" applyFont="1" applyBorder="1" applyAlignment="1">
      <alignment horizontal="right"/>
    </xf>
    <xf numFmtId="0" fontId="8" fillId="0" borderId="6" xfId="0" applyFont="1" applyFill="1" applyBorder="1" applyAlignment="1">
      <alignment horizontal="right"/>
    </xf>
    <xf numFmtId="0" fontId="8" fillId="0" borderId="21" xfId="0" applyFont="1" applyFill="1" applyBorder="1" applyAlignment="1">
      <alignment horizontal="right"/>
    </xf>
    <xf numFmtId="0" fontId="9" fillId="0" borderId="4" xfId="0" applyFont="1" applyFill="1" applyBorder="1" applyAlignment="1">
      <alignment horizontal="right" vertical="center" wrapText="1"/>
    </xf>
    <xf numFmtId="0" fontId="9" fillId="0" borderId="2" xfId="0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wrapText="1"/>
    </xf>
    <xf numFmtId="0" fontId="8" fillId="0" borderId="18" xfId="0" applyFont="1" applyFill="1" applyBorder="1" applyAlignment="1">
      <alignment horizontal="right"/>
    </xf>
    <xf numFmtId="0" fontId="8" fillId="0" borderId="19" xfId="0" applyFont="1" applyFill="1" applyBorder="1" applyAlignment="1">
      <alignment horizontal="right"/>
    </xf>
    <xf numFmtId="0" fontId="10" fillId="0" borderId="6" xfId="0" applyFont="1" applyBorder="1" applyAlignment="1">
      <alignment horizontal="right"/>
    </xf>
    <xf numFmtId="0" fontId="10" fillId="0" borderId="21" xfId="0" applyFont="1" applyBorder="1" applyAlignment="1">
      <alignment horizontal="right"/>
    </xf>
    <xf numFmtId="0" fontId="7" fillId="0" borderId="18" xfId="0" applyFont="1" applyBorder="1" applyAlignment="1">
      <alignment horizontal="right"/>
    </xf>
    <xf numFmtId="0" fontId="7" fillId="0" borderId="19" xfId="0" applyFont="1" applyBorder="1" applyAlignment="1">
      <alignment horizontal="right"/>
    </xf>
    <xf numFmtId="0" fontId="3" fillId="0" borderId="23" xfId="0" applyFont="1" applyBorder="1" applyAlignment="1">
      <alignment horizontal="right"/>
    </xf>
    <xf numFmtId="0" fontId="3" fillId="0" borderId="24" xfId="0" applyFont="1" applyBorder="1" applyAlignment="1">
      <alignment horizontal="right"/>
    </xf>
    <xf numFmtId="0" fontId="7" fillId="2" borderId="0" xfId="0" applyFont="1" applyFill="1" applyBorder="1" applyAlignment="1">
      <alignment horizontal="center"/>
    </xf>
    <xf numFmtId="0" fontId="0" fillId="0" borderId="0" xfId="0" applyAlignment="1">
      <alignment vertical="top" wrapText="1"/>
    </xf>
    <xf numFmtId="0" fontId="11" fillId="4" borderId="23" xfId="0" applyFont="1" applyFill="1" applyBorder="1" applyAlignment="1">
      <alignment horizontal="right"/>
    </xf>
    <xf numFmtId="0" fontId="11" fillId="4" borderId="24" xfId="0" applyFont="1" applyFill="1" applyBorder="1" applyAlignment="1">
      <alignment horizontal="right"/>
    </xf>
    <xf numFmtId="0" fontId="14" fillId="4" borderId="6" xfId="0" applyFont="1" applyFill="1" applyBorder="1" applyAlignment="1">
      <alignment horizontal="right"/>
    </xf>
    <xf numFmtId="0" fontId="14" fillId="4" borderId="21" xfId="0" applyFont="1" applyFill="1" applyBorder="1" applyAlignment="1">
      <alignment horizontal="right"/>
    </xf>
    <xf numFmtId="0" fontId="17" fillId="3" borderId="0" xfId="0" applyFont="1" applyFill="1" applyBorder="1" applyAlignment="1">
      <alignment horizontal="center" vertical="center"/>
    </xf>
    <xf numFmtId="0" fontId="18" fillId="3" borderId="0" xfId="0" applyFont="1" applyFill="1" applyBorder="1" applyAlignment="1">
      <alignment horizontal="center" vertical="center"/>
    </xf>
    <xf numFmtId="0" fontId="1" fillId="0" borderId="0" xfId="0" applyFont="1"/>
    <xf numFmtId="0" fontId="0" fillId="0" borderId="0" xfId="0" applyAlignment="1">
      <alignment vertical="center" wrapText="1"/>
    </xf>
  </cellXfs>
  <cellStyles count="1">
    <cellStyle name="Normal" xfId="0" builtinId="0"/>
  </cellStyles>
  <dxfs count="9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colors>
    <mruColors>
      <color rgb="FFC5EFCE"/>
      <color rgb="FFC9213C"/>
      <color rgb="FF44546A"/>
      <color rgb="FF3972B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7</xdr:row>
      <xdr:rowOff>71436</xdr:rowOff>
    </xdr:from>
    <xdr:to>
      <xdr:col>6</xdr:col>
      <xdr:colOff>368300</xdr:colOff>
      <xdr:row>9</xdr:row>
      <xdr:rowOff>50799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BBF8B36A-C09B-1145-A0D0-3E081F5CDA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127500" y="1074736"/>
          <a:ext cx="1028700" cy="385763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711200</xdr:colOff>
      <xdr:row>7</xdr:row>
      <xdr:rowOff>38100</xdr:rowOff>
    </xdr:from>
    <xdr:to>
      <xdr:col>6</xdr:col>
      <xdr:colOff>330200</xdr:colOff>
      <xdr:row>8</xdr:row>
      <xdr:rowOff>207963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6963662-6045-0544-AB74-1E40FFA68D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483100" y="1397000"/>
          <a:ext cx="1028700" cy="385763"/>
        </a:xfrm>
        <a:prstGeom prst="rect">
          <a:avLst/>
        </a:prstGeom>
      </xdr:spPr>
    </xdr:pic>
    <xdr:clientData/>
  </xdr:twoCellAnchor>
  <xdr:twoCellAnchor editAs="oneCell">
    <xdr:from>
      <xdr:col>12</xdr:col>
      <xdr:colOff>711200</xdr:colOff>
      <xdr:row>7</xdr:row>
      <xdr:rowOff>63500</xdr:rowOff>
    </xdr:from>
    <xdr:to>
      <xdr:col>14</xdr:col>
      <xdr:colOff>292100</xdr:colOff>
      <xdr:row>9</xdr:row>
      <xdr:rowOff>17463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09D5B7B-CE64-EC4C-9EA0-6E48D43B80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69600" y="1409700"/>
          <a:ext cx="1028700" cy="3857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66435-F7EE-4A16-A706-0C8F7FC657E5}">
  <dimension ref="B2:L55"/>
  <sheetViews>
    <sheetView showGridLines="0" zoomScaleNormal="100" workbookViewId="0">
      <selection activeCell="K21" sqref="K21"/>
    </sheetView>
  </sheetViews>
  <sheetFormatPr baseColWidth="10" defaultColWidth="8.83203125" defaultRowHeight="15"/>
  <cols>
    <col min="1" max="1" width="3" customWidth="1"/>
    <col min="2" max="2" width="4.1640625" customWidth="1"/>
    <col min="3" max="3" width="22.6640625" style="1" customWidth="1"/>
    <col min="4" max="4" width="18.6640625" style="2" customWidth="1"/>
    <col min="5" max="5" width="9.83203125" customWidth="1"/>
    <col min="6" max="6" width="8.6640625" customWidth="1"/>
    <col min="7" max="7" width="10.1640625" style="3" customWidth="1"/>
    <col min="8" max="8" width="4.5" customWidth="1"/>
    <col min="9" max="9" width="5" customWidth="1"/>
    <col min="10" max="10" width="6.33203125" customWidth="1"/>
    <col min="11" max="11" width="48.6640625" customWidth="1"/>
  </cols>
  <sheetData>
    <row r="2" spans="2:11" ht="17" customHeight="1">
      <c r="B2" s="5"/>
      <c r="C2" s="114" t="s">
        <v>40</v>
      </c>
      <c r="D2" s="114"/>
      <c r="E2" s="114"/>
      <c r="F2" s="114"/>
      <c r="G2" s="114"/>
      <c r="H2" s="5"/>
    </row>
    <row r="3" spans="2:11" ht="21" customHeight="1">
      <c r="B3" s="5"/>
      <c r="C3" s="114"/>
      <c r="D3" s="114"/>
      <c r="E3" s="114"/>
      <c r="F3" s="114"/>
      <c r="G3" s="114"/>
      <c r="H3" s="5"/>
    </row>
    <row r="4" spans="2:11" ht="16" thickBot="1">
      <c r="B4" s="4"/>
      <c r="C4" s="18"/>
      <c r="D4" s="19"/>
      <c r="E4" s="4"/>
      <c r="F4" s="4"/>
      <c r="G4" s="4"/>
      <c r="H4" s="4"/>
    </row>
    <row r="5" spans="2:11" ht="17" thickBot="1">
      <c r="B5" s="4"/>
      <c r="C5" s="6" t="s">
        <v>80</v>
      </c>
      <c r="D5" s="7"/>
      <c r="E5" s="4"/>
      <c r="F5" s="4"/>
      <c r="G5" s="4"/>
      <c r="H5" s="4"/>
    </row>
    <row r="6" spans="2:11" ht="15" customHeight="1">
      <c r="B6" s="4"/>
      <c r="C6" s="6" t="s">
        <v>12</v>
      </c>
      <c r="D6" s="7"/>
      <c r="E6" s="123"/>
      <c r="F6" s="123"/>
      <c r="G6" s="123"/>
      <c r="H6" s="4"/>
      <c r="J6" s="113" t="s">
        <v>74</v>
      </c>
      <c r="K6" s="113"/>
    </row>
    <row r="7" spans="2:11" ht="12.75" customHeight="1">
      <c r="B7" s="4"/>
      <c r="C7" s="124"/>
      <c r="D7" s="124"/>
      <c r="E7" s="123"/>
      <c r="F7" s="123"/>
      <c r="G7" s="123"/>
      <c r="H7" s="4"/>
      <c r="J7" s="88"/>
    </row>
    <row r="8" spans="2:11" ht="16">
      <c r="B8" s="4"/>
      <c r="C8" s="8" t="s">
        <v>9</v>
      </c>
      <c r="D8" s="9"/>
      <c r="E8" s="123"/>
      <c r="F8" s="123"/>
      <c r="G8" s="123"/>
      <c r="H8" s="4"/>
      <c r="J8" s="104"/>
      <c r="K8" s="3" t="s">
        <v>75</v>
      </c>
    </row>
    <row r="9" spans="2:11" ht="16">
      <c r="B9" s="4"/>
      <c r="C9" s="10" t="s">
        <v>10</v>
      </c>
      <c r="D9" s="11"/>
      <c r="E9" s="123"/>
      <c r="F9" s="123"/>
      <c r="G9" s="123"/>
      <c r="H9" s="4"/>
      <c r="J9" s="105"/>
      <c r="K9" t="s">
        <v>76</v>
      </c>
    </row>
    <row r="10" spans="2:11" ht="16">
      <c r="B10" s="4"/>
      <c r="C10" s="10" t="s">
        <v>11</v>
      </c>
      <c r="D10" s="11"/>
      <c r="E10" s="123"/>
      <c r="F10" s="123"/>
      <c r="G10" s="123"/>
      <c r="H10" s="4"/>
      <c r="J10" s="106"/>
      <c r="K10" t="s">
        <v>77</v>
      </c>
    </row>
    <row r="11" spans="2:11" ht="16">
      <c r="B11" s="4"/>
      <c r="C11" s="22" t="s">
        <v>13</v>
      </c>
      <c r="D11" s="96">
        <f>SUM(D9:D10)</f>
        <v>0</v>
      </c>
      <c r="E11" s="123"/>
      <c r="F11" s="123"/>
      <c r="G11" s="123"/>
      <c r="H11" s="4"/>
      <c r="J11" s="107"/>
      <c r="K11" s="2" t="s">
        <v>86</v>
      </c>
    </row>
    <row r="12" spans="2:11" ht="16" thickBot="1">
      <c r="B12" s="4"/>
      <c r="C12" s="23"/>
      <c r="D12" s="24"/>
      <c r="E12" s="21"/>
      <c r="F12" s="21"/>
      <c r="G12" s="21"/>
      <c r="H12" s="4"/>
      <c r="K12" t="s">
        <v>87</v>
      </c>
    </row>
    <row r="13" spans="2:11" ht="24.75" customHeight="1" thickBot="1">
      <c r="B13" s="4"/>
      <c r="C13" s="55" t="s">
        <v>6</v>
      </c>
      <c r="D13" s="56" t="s">
        <v>0</v>
      </c>
      <c r="E13" s="57" t="s">
        <v>1</v>
      </c>
      <c r="F13" s="57" t="s">
        <v>14</v>
      </c>
      <c r="G13" s="58" t="s">
        <v>7</v>
      </c>
      <c r="H13" s="4"/>
      <c r="J13" s="108" t="s">
        <v>78</v>
      </c>
      <c r="K13" s="142" t="s">
        <v>79</v>
      </c>
    </row>
    <row r="14" spans="2:11" ht="13" customHeight="1" thickBot="1">
      <c r="B14" s="4"/>
      <c r="C14" s="28"/>
      <c r="D14" s="29"/>
      <c r="E14" s="28"/>
      <c r="F14" s="28"/>
      <c r="G14" s="28"/>
      <c r="H14" s="4"/>
      <c r="K14" s="142"/>
    </row>
    <row r="15" spans="2:11">
      <c r="B15" s="4"/>
      <c r="C15" s="59" t="s">
        <v>20</v>
      </c>
      <c r="D15" s="60" t="s">
        <v>21</v>
      </c>
      <c r="E15" s="61"/>
      <c r="F15" s="101">
        <f>'Tech-Cost-Hourly '!D21</f>
        <v>50.185714285714283</v>
      </c>
      <c r="G15" s="99">
        <f t="shared" ref="G15:G35" si="0">E15*F15</f>
        <v>0</v>
      </c>
      <c r="H15" s="4"/>
      <c r="K15" t="s">
        <v>82</v>
      </c>
    </row>
    <row r="16" spans="2:11">
      <c r="B16" s="4"/>
      <c r="C16" s="15" t="s">
        <v>22</v>
      </c>
      <c r="D16" s="12" t="s">
        <v>29</v>
      </c>
      <c r="E16" s="13"/>
      <c r="F16" s="14"/>
      <c r="G16" s="90">
        <f t="shared" si="0"/>
        <v>0</v>
      </c>
      <c r="H16" s="4"/>
    </row>
    <row r="17" spans="2:12">
      <c r="B17" s="4"/>
      <c r="C17" s="15" t="s">
        <v>18</v>
      </c>
      <c r="D17" s="12"/>
      <c r="E17" s="13"/>
      <c r="F17" s="14"/>
      <c r="G17" s="90">
        <f t="shared" si="0"/>
        <v>0</v>
      </c>
      <c r="H17" s="4"/>
      <c r="J17" s="141" t="s">
        <v>85</v>
      </c>
    </row>
    <row r="18" spans="2:12">
      <c r="B18" s="4"/>
      <c r="C18" s="15" t="s">
        <v>47</v>
      </c>
      <c r="D18" s="12"/>
      <c r="E18" s="13"/>
      <c r="F18" s="14"/>
      <c r="G18" s="90">
        <f t="shared" si="0"/>
        <v>0</v>
      </c>
      <c r="H18" s="4"/>
      <c r="J18" t="s">
        <v>84</v>
      </c>
    </row>
    <row r="19" spans="2:12">
      <c r="B19" s="4"/>
      <c r="C19" s="15" t="s">
        <v>19</v>
      </c>
      <c r="D19" s="16"/>
      <c r="E19" s="13"/>
      <c r="F19" s="14"/>
      <c r="G19" s="90">
        <f t="shared" si="0"/>
        <v>0</v>
      </c>
      <c r="H19" s="4"/>
    </row>
    <row r="20" spans="2:12">
      <c r="B20" s="4"/>
      <c r="C20" s="15" t="s">
        <v>48</v>
      </c>
      <c r="D20" s="12" t="s">
        <v>49</v>
      </c>
      <c r="E20" s="13"/>
      <c r="F20" s="14"/>
      <c r="G20" s="90">
        <f t="shared" si="0"/>
        <v>0</v>
      </c>
      <c r="H20" s="4"/>
    </row>
    <row r="21" spans="2:12">
      <c r="B21" s="4"/>
      <c r="C21" s="15" t="s">
        <v>48</v>
      </c>
      <c r="D21" s="12" t="s">
        <v>50</v>
      </c>
      <c r="E21" s="13"/>
      <c r="F21" s="14"/>
      <c r="G21" s="90">
        <f t="shared" si="0"/>
        <v>0</v>
      </c>
      <c r="H21" s="4"/>
    </row>
    <row r="22" spans="2:12">
      <c r="B22" s="4"/>
      <c r="C22" s="15" t="s">
        <v>48</v>
      </c>
      <c r="D22" s="12" t="s">
        <v>35</v>
      </c>
      <c r="E22" s="13"/>
      <c r="F22" s="14"/>
      <c r="G22" s="90">
        <f t="shared" si="0"/>
        <v>0</v>
      </c>
      <c r="H22" s="4"/>
    </row>
    <row r="23" spans="2:12">
      <c r="B23" s="4"/>
      <c r="C23" s="15" t="s">
        <v>48</v>
      </c>
      <c r="D23" s="12" t="s">
        <v>53</v>
      </c>
      <c r="E23" s="13"/>
      <c r="F23" s="14"/>
      <c r="G23" s="90">
        <f t="shared" si="0"/>
        <v>0</v>
      </c>
      <c r="H23" s="4"/>
    </row>
    <row r="24" spans="2:12">
      <c r="B24" s="4"/>
      <c r="C24" s="15" t="s">
        <v>51</v>
      </c>
      <c r="D24" s="12" t="s">
        <v>52</v>
      </c>
      <c r="E24" s="13"/>
      <c r="F24" s="14"/>
      <c r="G24" s="90">
        <f t="shared" si="0"/>
        <v>0</v>
      </c>
      <c r="H24" s="4"/>
    </row>
    <row r="25" spans="2:12">
      <c r="B25" s="4"/>
      <c r="C25" s="15" t="s">
        <v>23</v>
      </c>
      <c r="D25" s="16"/>
      <c r="E25" s="13"/>
      <c r="F25" s="14"/>
      <c r="G25" s="90">
        <f t="shared" si="0"/>
        <v>0</v>
      </c>
      <c r="H25" s="4"/>
    </row>
    <row r="26" spans="2:12">
      <c r="B26" s="4"/>
      <c r="C26" s="15" t="s">
        <v>24</v>
      </c>
      <c r="D26" s="12"/>
      <c r="E26" s="13"/>
      <c r="F26" s="14"/>
      <c r="G26" s="90">
        <f t="shared" si="0"/>
        <v>0</v>
      </c>
      <c r="H26" s="4"/>
      <c r="L26" s="82"/>
    </row>
    <row r="27" spans="2:12">
      <c r="B27" s="4"/>
      <c r="C27" s="15" t="s">
        <v>25</v>
      </c>
      <c r="D27" s="12"/>
      <c r="E27" s="13"/>
      <c r="F27" s="14"/>
      <c r="G27" s="90">
        <f t="shared" si="0"/>
        <v>0</v>
      </c>
      <c r="H27" s="4"/>
    </row>
    <row r="28" spans="2:12">
      <c r="B28" s="4"/>
      <c r="C28" s="15" t="s">
        <v>41</v>
      </c>
      <c r="D28" s="12"/>
      <c r="E28" s="13"/>
      <c r="F28" s="14"/>
      <c r="G28" s="90">
        <f t="shared" si="0"/>
        <v>0</v>
      </c>
      <c r="H28" s="4"/>
    </row>
    <row r="29" spans="2:12">
      <c r="B29" s="4"/>
      <c r="C29" s="15" t="s">
        <v>43</v>
      </c>
      <c r="D29" s="12"/>
      <c r="E29" s="13"/>
      <c r="F29" s="14"/>
      <c r="G29" s="90">
        <f t="shared" si="0"/>
        <v>0</v>
      </c>
      <c r="H29" s="4"/>
    </row>
    <row r="30" spans="2:12">
      <c r="B30" s="4"/>
      <c r="C30" s="15" t="s">
        <v>44</v>
      </c>
      <c r="D30" s="12"/>
      <c r="E30" s="13"/>
      <c r="F30" s="14"/>
      <c r="G30" s="90">
        <f t="shared" si="0"/>
        <v>0</v>
      </c>
      <c r="H30" s="4"/>
    </row>
    <row r="31" spans="2:12" ht="30">
      <c r="B31" s="4"/>
      <c r="C31" s="15" t="s">
        <v>42</v>
      </c>
      <c r="D31" s="12"/>
      <c r="E31" s="13"/>
      <c r="F31" s="14"/>
      <c r="G31" s="90">
        <f t="shared" si="0"/>
        <v>0</v>
      </c>
      <c r="H31" s="4"/>
    </row>
    <row r="32" spans="2:12">
      <c r="B32" s="4"/>
      <c r="C32" s="15" t="s">
        <v>45</v>
      </c>
      <c r="D32" s="12"/>
      <c r="E32" s="13"/>
      <c r="F32" s="14"/>
      <c r="G32" s="90">
        <f t="shared" si="0"/>
        <v>0</v>
      </c>
      <c r="H32" s="4"/>
    </row>
    <row r="33" spans="2:8">
      <c r="B33" s="4"/>
      <c r="C33" s="15" t="s">
        <v>46</v>
      </c>
      <c r="D33" s="12"/>
      <c r="E33" s="13"/>
      <c r="F33" s="14"/>
      <c r="G33" s="90">
        <f t="shared" si="0"/>
        <v>0</v>
      </c>
      <c r="H33" s="4"/>
    </row>
    <row r="34" spans="2:8">
      <c r="B34" s="4"/>
      <c r="C34" s="15" t="s">
        <v>8</v>
      </c>
      <c r="D34" s="12"/>
      <c r="E34" s="13"/>
      <c r="F34" s="14"/>
      <c r="G34" s="90">
        <f t="shared" si="0"/>
        <v>0</v>
      </c>
      <c r="H34" s="4"/>
    </row>
    <row r="35" spans="2:8">
      <c r="B35" s="4"/>
      <c r="C35" s="33" t="s">
        <v>3</v>
      </c>
      <c r="D35" s="34"/>
      <c r="E35" s="35"/>
      <c r="F35" s="36"/>
      <c r="G35" s="93">
        <f t="shared" si="0"/>
        <v>0</v>
      </c>
      <c r="H35" s="4"/>
    </row>
    <row r="36" spans="2:8">
      <c r="B36" s="4"/>
      <c r="C36" s="37"/>
      <c r="D36" s="38"/>
      <c r="E36" s="39"/>
      <c r="F36" s="40"/>
      <c r="G36" s="40"/>
      <c r="H36" s="4"/>
    </row>
    <row r="37" spans="2:8">
      <c r="B37" s="4"/>
      <c r="C37" s="31"/>
      <c r="D37" s="119" t="s">
        <v>15</v>
      </c>
      <c r="E37" s="119"/>
      <c r="F37" s="120"/>
      <c r="G37" s="112">
        <f>SUM(G15:G35)</f>
        <v>0</v>
      </c>
      <c r="H37" s="4"/>
    </row>
    <row r="38" spans="2:8" ht="21" customHeight="1">
      <c r="B38" s="4"/>
      <c r="C38" s="41"/>
      <c r="D38" s="121" t="s">
        <v>2</v>
      </c>
      <c r="E38" s="121"/>
      <c r="F38" s="122"/>
      <c r="G38" s="17">
        <v>0</v>
      </c>
      <c r="H38" s="4"/>
    </row>
    <row r="39" spans="2:8" ht="16">
      <c r="B39" s="4"/>
      <c r="C39" s="124" t="s">
        <v>5</v>
      </c>
      <c r="D39" s="125" t="s">
        <v>17</v>
      </c>
      <c r="E39" s="125"/>
      <c r="F39" s="126"/>
      <c r="G39" s="95">
        <f>SUM(G38:G38)+G37</f>
        <v>0</v>
      </c>
      <c r="H39" s="4"/>
    </row>
    <row r="40" spans="2:8" ht="16">
      <c r="B40" s="4"/>
      <c r="C40" s="124"/>
      <c r="D40" s="31"/>
      <c r="E40" s="31"/>
      <c r="F40" s="31"/>
      <c r="G40" s="32"/>
      <c r="H40" s="4"/>
    </row>
    <row r="41" spans="2:8" ht="16">
      <c r="B41" s="4"/>
      <c r="C41" s="124"/>
      <c r="D41" s="127" t="s">
        <v>26</v>
      </c>
      <c r="E41" s="127"/>
      <c r="F41" s="128"/>
      <c r="G41" s="30"/>
      <c r="H41" s="4"/>
    </row>
    <row r="42" spans="2:8">
      <c r="B42" s="4"/>
      <c r="C42" s="124"/>
      <c r="D42" s="117" t="s">
        <v>16</v>
      </c>
      <c r="E42" s="117"/>
      <c r="F42" s="118"/>
      <c r="G42" s="89">
        <f>G41-G39</f>
        <v>0</v>
      </c>
      <c r="H42" s="4"/>
    </row>
    <row r="43" spans="2:8">
      <c r="B43" s="4"/>
      <c r="C43" s="124"/>
      <c r="D43" s="117" t="s">
        <v>4</v>
      </c>
      <c r="E43" s="117"/>
      <c r="F43" s="118"/>
      <c r="G43" s="90">
        <f>G42*0.1</f>
        <v>0</v>
      </c>
      <c r="H43" s="4"/>
    </row>
    <row r="44" spans="2:8">
      <c r="B44" s="4"/>
      <c r="C44" s="124"/>
      <c r="D44" s="117" t="s">
        <v>30</v>
      </c>
      <c r="E44" s="117"/>
      <c r="F44" s="118"/>
      <c r="G44" s="91">
        <f>G42-G43</f>
        <v>0</v>
      </c>
      <c r="H44" s="4"/>
    </row>
    <row r="45" spans="2:8">
      <c r="B45" s="4"/>
      <c r="C45" s="124"/>
      <c r="D45" s="129" t="s">
        <v>31</v>
      </c>
      <c r="E45" s="129"/>
      <c r="F45" s="130"/>
      <c r="G45" s="79" t="str">
        <f>IF(G41=0,"0",G42/G41)</f>
        <v>0</v>
      </c>
      <c r="H45" s="4"/>
    </row>
    <row r="46" spans="2:8">
      <c r="B46" s="4"/>
      <c r="C46" s="124"/>
      <c r="D46" s="133"/>
      <c r="E46" s="133"/>
      <c r="F46" s="133"/>
      <c r="G46" s="133"/>
      <c r="H46" s="4"/>
    </row>
    <row r="47" spans="2:8">
      <c r="B47" s="4"/>
      <c r="C47" s="124"/>
      <c r="D47" s="115" t="s">
        <v>27</v>
      </c>
      <c r="E47" s="115"/>
      <c r="F47" s="116"/>
      <c r="G47" s="97" t="str">
        <f>IF(D8=0,"0",G41/D8)</f>
        <v>0</v>
      </c>
      <c r="H47" s="4"/>
    </row>
    <row r="48" spans="2:8">
      <c r="B48" s="4"/>
      <c r="C48" s="124"/>
      <c r="D48" s="117" t="s">
        <v>36</v>
      </c>
      <c r="E48" s="117"/>
      <c r="F48" s="118"/>
      <c r="G48" s="91" t="str">
        <f>IF(D8=0,"0",G39/D8)</f>
        <v>0</v>
      </c>
      <c r="H48" s="4"/>
    </row>
    <row r="49" spans="2:8" ht="15" customHeight="1">
      <c r="B49" s="4"/>
      <c r="C49" s="124"/>
      <c r="D49" s="117" t="s">
        <v>37</v>
      </c>
      <c r="E49" s="117"/>
      <c r="F49" s="118"/>
      <c r="G49" s="91" t="str">
        <f>IF(D11=0,"0",G39/D11)</f>
        <v>0</v>
      </c>
      <c r="H49" s="4"/>
    </row>
    <row r="50" spans="2:8" ht="15" customHeight="1">
      <c r="B50" s="4"/>
      <c r="C50" s="124"/>
      <c r="D50" s="117" t="s">
        <v>32</v>
      </c>
      <c r="E50" s="117"/>
      <c r="F50" s="118"/>
      <c r="G50" s="91" t="str">
        <f>IF(D8=0,"0",G42/D8)</f>
        <v>0</v>
      </c>
      <c r="H50" s="4"/>
    </row>
    <row r="51" spans="2:8" ht="15" customHeight="1">
      <c r="B51" s="4"/>
      <c r="C51" s="124"/>
      <c r="D51" s="129" t="s">
        <v>33</v>
      </c>
      <c r="E51" s="129"/>
      <c r="F51" s="130"/>
      <c r="G51" s="98" t="str">
        <f>IF(D11=0,"0",G42/D11)</f>
        <v>0</v>
      </c>
      <c r="H51" s="4"/>
    </row>
    <row r="52" spans="2:8">
      <c r="B52" s="4"/>
      <c r="C52" s="124"/>
      <c r="D52" s="123"/>
      <c r="E52" s="123"/>
      <c r="F52" s="123"/>
      <c r="G52" s="123"/>
      <c r="H52" s="4"/>
    </row>
    <row r="53" spans="2:8" ht="16" thickBot="1">
      <c r="B53" s="4"/>
      <c r="C53" s="124"/>
      <c r="D53" s="131" t="s">
        <v>28</v>
      </c>
      <c r="E53" s="131"/>
      <c r="F53" s="132"/>
      <c r="G53" s="45"/>
      <c r="H53" s="4"/>
    </row>
    <row r="54" spans="2:8">
      <c r="B54" s="4"/>
      <c r="C54" s="20"/>
      <c r="D54" s="19"/>
      <c r="E54" s="4"/>
      <c r="F54" s="4"/>
      <c r="G54" s="4"/>
      <c r="H54" s="4"/>
    </row>
    <row r="55" spans="2:8">
      <c r="B55" s="4"/>
      <c r="C55" s="18"/>
      <c r="D55" s="19"/>
      <c r="E55" s="4"/>
      <c r="F55" s="4"/>
      <c r="G55" s="4"/>
      <c r="H55" s="4"/>
    </row>
  </sheetData>
  <mergeCells count="22">
    <mergeCell ref="D50:F50"/>
    <mergeCell ref="E6:G11"/>
    <mergeCell ref="C7:D7"/>
    <mergeCell ref="C39:C53"/>
    <mergeCell ref="D39:F39"/>
    <mergeCell ref="D41:F41"/>
    <mergeCell ref="D42:F42"/>
    <mergeCell ref="D43:F43"/>
    <mergeCell ref="D44:F44"/>
    <mergeCell ref="D51:F51"/>
    <mergeCell ref="D52:G52"/>
    <mergeCell ref="D53:F53"/>
    <mergeCell ref="D45:F45"/>
    <mergeCell ref="D46:G46"/>
    <mergeCell ref="J6:K6"/>
    <mergeCell ref="C2:G3"/>
    <mergeCell ref="D47:F47"/>
    <mergeCell ref="D48:F48"/>
    <mergeCell ref="D49:F49"/>
    <mergeCell ref="D37:F37"/>
    <mergeCell ref="D38:F38"/>
    <mergeCell ref="K13:K14"/>
  </mergeCells>
  <conditionalFormatting sqref="G45">
    <cfRule type="cellIs" dxfId="8" priority="1" operator="equal">
      <formula>0</formula>
    </cfRule>
    <cfRule type="cellIs" priority="2" operator="equal">
      <formula>0</formula>
    </cfRule>
    <cfRule type="cellIs" dxfId="7" priority="3" operator="lessThan">
      <formula>0.6</formula>
    </cfRule>
    <cfRule type="cellIs" dxfId="6" priority="4" operator="greaterThan">
      <formula>0.6</formula>
    </cfRule>
  </conditionalFormatting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S54"/>
  <sheetViews>
    <sheetView showGridLines="0" zoomScaleNormal="100" workbookViewId="0">
      <selection activeCell="R20" sqref="R20"/>
    </sheetView>
  </sheetViews>
  <sheetFormatPr baseColWidth="10" defaultColWidth="8.83203125" defaultRowHeight="15"/>
  <cols>
    <col min="1" max="1" width="4.5" customWidth="1"/>
    <col min="2" max="2" width="3.33203125" customWidth="1"/>
    <col min="3" max="3" width="22.6640625" style="1" customWidth="1"/>
    <col min="4" max="4" width="19" style="2" customWidth="1"/>
    <col min="5" max="5" width="9.83203125" customWidth="1"/>
    <col min="6" max="6" width="8.6640625" customWidth="1"/>
    <col min="7" max="7" width="10.1640625" style="3" customWidth="1"/>
    <col min="8" max="8" width="4.33203125" style="3" customWidth="1"/>
    <col min="9" max="9" width="4.83203125" customWidth="1"/>
    <col min="10" max="10" width="4.5" customWidth="1"/>
    <col min="11" max="11" width="20" customWidth="1"/>
    <col min="12" max="12" width="20.1640625" customWidth="1"/>
    <col min="13" max="13" width="10.1640625" customWidth="1"/>
    <col min="15" max="15" width="9.1640625" customWidth="1"/>
    <col min="16" max="16" width="4.33203125" customWidth="1"/>
    <col min="17" max="17" width="5.1640625" customWidth="1"/>
    <col min="18" max="18" width="29.83203125" customWidth="1"/>
  </cols>
  <sheetData>
    <row r="2" spans="2:19" ht="21" customHeight="1">
      <c r="B2" s="5"/>
      <c r="C2" s="114" t="s">
        <v>40</v>
      </c>
      <c r="D2" s="114"/>
      <c r="E2" s="114"/>
      <c r="F2" s="114"/>
      <c r="G2" s="114"/>
      <c r="H2" s="42"/>
      <c r="J2" s="5"/>
      <c r="K2" s="114" t="s">
        <v>55</v>
      </c>
      <c r="L2" s="114"/>
      <c r="M2" s="114"/>
      <c r="N2" s="114"/>
      <c r="O2" s="114"/>
      <c r="P2" s="73"/>
    </row>
    <row r="3" spans="2:19" ht="21">
      <c r="B3" s="5"/>
      <c r="C3" s="114"/>
      <c r="D3" s="114"/>
      <c r="E3" s="114"/>
      <c r="F3" s="114"/>
      <c r="G3" s="114"/>
      <c r="H3" s="42"/>
      <c r="J3" s="5"/>
      <c r="K3" s="114"/>
      <c r="L3" s="114"/>
      <c r="M3" s="114"/>
      <c r="N3" s="114"/>
      <c r="O3" s="114"/>
      <c r="P3" s="73"/>
    </row>
    <row r="4" spans="2:19" ht="17" thickBot="1">
      <c r="B4" s="4"/>
      <c r="C4" s="18"/>
      <c r="D4" s="19"/>
      <c r="E4" s="4"/>
      <c r="F4" s="4"/>
      <c r="G4" s="4"/>
      <c r="H4" s="4"/>
      <c r="J4" s="4"/>
      <c r="K4" s="75"/>
      <c r="L4" s="76"/>
      <c r="M4" s="77"/>
      <c r="N4" s="77"/>
      <c r="O4" s="77"/>
      <c r="P4" s="74"/>
    </row>
    <row r="5" spans="2:19" ht="17" thickBot="1">
      <c r="B5" s="4"/>
      <c r="C5" s="6" t="s">
        <v>80</v>
      </c>
      <c r="D5" s="7"/>
      <c r="E5" s="4"/>
      <c r="F5" s="4"/>
      <c r="G5" s="4"/>
      <c r="H5" s="4"/>
      <c r="J5" s="4"/>
      <c r="K5" s="109" t="s">
        <v>80</v>
      </c>
      <c r="L5" s="110"/>
      <c r="M5" s="77"/>
      <c r="N5" s="77"/>
      <c r="O5" s="77"/>
      <c r="P5" s="74"/>
      <c r="R5" s="113" t="s">
        <v>74</v>
      </c>
      <c r="S5" s="113"/>
    </row>
    <row r="6" spans="2:19" ht="15" customHeight="1" thickBot="1">
      <c r="B6" s="4"/>
      <c r="C6" s="6" t="s">
        <v>12</v>
      </c>
      <c r="D6" s="54" t="s">
        <v>34</v>
      </c>
      <c r="E6" s="123"/>
      <c r="F6" s="123"/>
      <c r="G6" s="123"/>
      <c r="H6" s="43"/>
      <c r="J6" s="4"/>
      <c r="K6" s="109" t="s">
        <v>12</v>
      </c>
      <c r="L6" s="111" t="s">
        <v>34</v>
      </c>
      <c r="M6" s="123"/>
      <c r="N6" s="123"/>
      <c r="O6" s="123"/>
      <c r="P6" s="74"/>
    </row>
    <row r="7" spans="2:19" ht="17" customHeight="1">
      <c r="B7" s="4"/>
      <c r="C7" s="124"/>
      <c r="D7" s="124"/>
      <c r="E7" s="123"/>
      <c r="F7" s="123"/>
      <c r="G7" s="123"/>
      <c r="H7" s="43"/>
      <c r="J7" s="4"/>
      <c r="K7" s="124"/>
      <c r="L7" s="124"/>
      <c r="M7" s="123"/>
      <c r="N7" s="123"/>
      <c r="O7" s="123"/>
      <c r="P7" s="74"/>
      <c r="R7" s="134" t="s">
        <v>81</v>
      </c>
      <c r="S7" s="134"/>
    </row>
    <row r="8" spans="2:19" ht="17" customHeight="1">
      <c r="B8" s="4"/>
      <c r="C8" s="8" t="s">
        <v>9</v>
      </c>
      <c r="D8" s="9">
        <v>20</v>
      </c>
      <c r="E8" s="123"/>
      <c r="F8" s="123"/>
      <c r="G8" s="123"/>
      <c r="H8" s="43"/>
      <c r="J8" s="4"/>
      <c r="K8" s="8" t="s">
        <v>9</v>
      </c>
      <c r="L8" s="9">
        <v>20</v>
      </c>
      <c r="M8" s="123"/>
      <c r="N8" s="123"/>
      <c r="O8" s="123"/>
      <c r="P8" s="74"/>
      <c r="R8" s="134"/>
      <c r="S8" s="134"/>
    </row>
    <row r="9" spans="2:19" ht="17.25" customHeight="1">
      <c r="B9" s="4"/>
      <c r="C9" s="10" t="s">
        <v>10</v>
      </c>
      <c r="D9" s="11">
        <v>23</v>
      </c>
      <c r="E9" s="123"/>
      <c r="F9" s="123"/>
      <c r="G9" s="123"/>
      <c r="H9" s="43"/>
      <c r="J9" s="4"/>
      <c r="K9" s="10" t="s">
        <v>10</v>
      </c>
      <c r="L9" s="11">
        <v>26</v>
      </c>
      <c r="M9" s="123"/>
      <c r="N9" s="123"/>
      <c r="O9" s="123"/>
      <c r="P9" s="74"/>
      <c r="R9" s="134"/>
      <c r="S9" s="134"/>
    </row>
    <row r="10" spans="2:19" ht="17" customHeight="1">
      <c r="B10" s="4"/>
      <c r="C10" s="10" t="s">
        <v>11</v>
      </c>
      <c r="D10" s="11">
        <v>3</v>
      </c>
      <c r="E10" s="123"/>
      <c r="F10" s="123"/>
      <c r="G10" s="123"/>
      <c r="H10" s="43"/>
      <c r="J10" s="4"/>
      <c r="K10" s="10" t="s">
        <v>11</v>
      </c>
      <c r="L10" s="11">
        <v>3</v>
      </c>
      <c r="M10" s="123"/>
      <c r="N10" s="123"/>
      <c r="O10" s="123"/>
      <c r="P10" s="74"/>
      <c r="R10" s="134"/>
      <c r="S10" s="134"/>
    </row>
    <row r="11" spans="2:19" ht="17" customHeight="1">
      <c r="B11" s="4"/>
      <c r="C11" s="22" t="s">
        <v>13</v>
      </c>
      <c r="D11" s="96">
        <f>SUM(D9:D10)</f>
        <v>26</v>
      </c>
      <c r="E11" s="123"/>
      <c r="F11" s="123"/>
      <c r="G11" s="123"/>
      <c r="H11" s="43"/>
      <c r="J11" s="4"/>
      <c r="K11" s="22" t="s">
        <v>13</v>
      </c>
      <c r="L11" s="96">
        <f>SUM(L9:L10)</f>
        <v>29</v>
      </c>
      <c r="M11" s="123"/>
      <c r="N11" s="123"/>
      <c r="O11" s="123"/>
      <c r="P11" s="74"/>
      <c r="R11" s="134"/>
      <c r="S11" s="134"/>
    </row>
    <row r="12" spans="2:19" ht="19.5" customHeight="1" thickBot="1">
      <c r="B12" s="4"/>
      <c r="C12" s="23"/>
      <c r="D12" s="24"/>
      <c r="E12" s="43"/>
      <c r="F12" s="43"/>
      <c r="G12" s="43"/>
      <c r="H12" s="43"/>
      <c r="J12" s="4"/>
      <c r="K12" s="23"/>
      <c r="L12" s="24"/>
      <c r="M12" s="43"/>
      <c r="N12" s="43"/>
      <c r="O12" s="43"/>
      <c r="P12" s="74"/>
      <c r="R12" s="134"/>
      <c r="S12" s="134"/>
    </row>
    <row r="13" spans="2:19" ht="24.75" customHeight="1" thickBot="1">
      <c r="B13" s="4"/>
      <c r="C13" s="68" t="s">
        <v>6</v>
      </c>
      <c r="D13" s="69" t="s">
        <v>0</v>
      </c>
      <c r="E13" s="70" t="s">
        <v>1</v>
      </c>
      <c r="F13" s="70" t="s">
        <v>14</v>
      </c>
      <c r="G13" s="71" t="s">
        <v>7</v>
      </c>
      <c r="H13" s="46"/>
      <c r="J13" s="4"/>
      <c r="K13" s="62" t="s">
        <v>6</v>
      </c>
      <c r="L13" s="63" t="s">
        <v>0</v>
      </c>
      <c r="M13" s="64" t="s">
        <v>1</v>
      </c>
      <c r="N13" s="64" t="s">
        <v>14</v>
      </c>
      <c r="O13" s="65" t="s">
        <v>7</v>
      </c>
      <c r="P13" s="74"/>
      <c r="R13" s="134"/>
      <c r="S13" s="134"/>
    </row>
    <row r="14" spans="2:19" ht="13" customHeight="1">
      <c r="B14" s="4"/>
      <c r="C14" s="66"/>
      <c r="D14" s="67"/>
      <c r="E14" s="66"/>
      <c r="F14" s="66"/>
      <c r="G14" s="66"/>
      <c r="H14" s="46"/>
      <c r="J14" s="4"/>
      <c r="K14" s="46"/>
      <c r="L14" s="78"/>
      <c r="M14" s="46"/>
      <c r="N14" s="46"/>
      <c r="O14" s="46"/>
      <c r="P14" s="74"/>
      <c r="R14" s="134"/>
      <c r="S14" s="134"/>
    </row>
    <row r="15" spans="2:19">
      <c r="B15" s="4"/>
      <c r="C15" s="25" t="s">
        <v>20</v>
      </c>
      <c r="D15" s="26" t="s">
        <v>21</v>
      </c>
      <c r="E15" s="27">
        <v>15</v>
      </c>
      <c r="F15" s="102">
        <f>'Tech-Cost-Hourly '!D21</f>
        <v>50.185714285714283</v>
      </c>
      <c r="G15" s="94">
        <f t="shared" ref="G15:G35" si="0">E15*F15</f>
        <v>752.78571428571422</v>
      </c>
      <c r="H15" s="39"/>
      <c r="J15" s="4"/>
      <c r="K15" s="25" t="s">
        <v>20</v>
      </c>
      <c r="L15" s="26" t="s">
        <v>21</v>
      </c>
      <c r="M15" s="27">
        <v>10</v>
      </c>
      <c r="N15" s="102">
        <f>'Tech-Cost-Hourly '!D21</f>
        <v>50.185714285714283</v>
      </c>
      <c r="O15" s="92">
        <f t="shared" ref="O15:O35" si="1">M15*N15</f>
        <v>501.85714285714283</v>
      </c>
      <c r="P15" s="74"/>
      <c r="R15" s="134"/>
      <c r="S15" s="134"/>
    </row>
    <row r="16" spans="2:19">
      <c r="B16" s="4"/>
      <c r="C16" s="15" t="s">
        <v>22</v>
      </c>
      <c r="D16" s="12" t="s">
        <v>29</v>
      </c>
      <c r="E16" s="13">
        <v>300</v>
      </c>
      <c r="F16" s="14">
        <v>0.2</v>
      </c>
      <c r="G16" s="90">
        <f t="shared" si="0"/>
        <v>60</v>
      </c>
      <c r="H16" s="39"/>
      <c r="J16" s="4"/>
      <c r="K16" s="15" t="s">
        <v>22</v>
      </c>
      <c r="L16" s="12" t="s">
        <v>29</v>
      </c>
      <c r="M16" s="13">
        <v>200</v>
      </c>
      <c r="N16" s="14">
        <v>0.2</v>
      </c>
      <c r="O16" s="90">
        <f t="shared" si="1"/>
        <v>40</v>
      </c>
      <c r="P16" s="74"/>
    </row>
    <row r="17" spans="2:16">
      <c r="B17" s="4"/>
      <c r="C17" s="15" t="s">
        <v>18</v>
      </c>
      <c r="D17" s="12"/>
      <c r="E17" s="13"/>
      <c r="F17" s="14"/>
      <c r="G17" s="90">
        <f>E17*F17</f>
        <v>0</v>
      </c>
      <c r="H17" s="39"/>
      <c r="J17" s="4"/>
      <c r="K17" s="15" t="s">
        <v>18</v>
      </c>
      <c r="L17" s="12"/>
      <c r="M17" s="13"/>
      <c r="N17" s="14"/>
      <c r="O17" s="90">
        <f t="shared" si="1"/>
        <v>0</v>
      </c>
      <c r="P17" s="74"/>
    </row>
    <row r="18" spans="2:16">
      <c r="B18" s="4"/>
      <c r="C18" s="15" t="s">
        <v>47</v>
      </c>
      <c r="D18" s="12"/>
      <c r="E18" s="13"/>
      <c r="F18" s="14"/>
      <c r="G18" s="90">
        <f>E18*F18</f>
        <v>0</v>
      </c>
      <c r="H18" s="39"/>
      <c r="J18" s="4"/>
      <c r="K18" s="15" t="s">
        <v>47</v>
      </c>
      <c r="L18" s="12"/>
      <c r="M18" s="13"/>
      <c r="N18" s="14"/>
      <c r="O18" s="90"/>
      <c r="P18" s="74"/>
    </row>
    <row r="19" spans="2:16">
      <c r="B19" s="4"/>
      <c r="C19" s="15" t="s">
        <v>19</v>
      </c>
      <c r="D19" s="16"/>
      <c r="E19" s="13"/>
      <c r="F19" s="14"/>
      <c r="G19" s="90">
        <f t="shared" si="0"/>
        <v>0</v>
      </c>
      <c r="H19" s="39"/>
      <c r="J19" s="4"/>
      <c r="K19" s="15" t="s">
        <v>19</v>
      </c>
      <c r="L19" s="16"/>
      <c r="M19" s="13"/>
      <c r="N19" s="14"/>
      <c r="O19" s="90">
        <f t="shared" si="1"/>
        <v>0</v>
      </c>
      <c r="P19" s="74"/>
    </row>
    <row r="20" spans="2:16">
      <c r="B20" s="4"/>
      <c r="C20" s="15" t="s">
        <v>48</v>
      </c>
      <c r="D20" s="12" t="s">
        <v>49</v>
      </c>
      <c r="E20" s="13">
        <v>20</v>
      </c>
      <c r="F20" s="14">
        <v>4.5</v>
      </c>
      <c r="G20" s="90">
        <f t="shared" si="0"/>
        <v>90</v>
      </c>
      <c r="H20" s="39"/>
      <c r="J20" s="4"/>
      <c r="K20" s="15" t="s">
        <v>48</v>
      </c>
      <c r="L20" s="12" t="s">
        <v>49</v>
      </c>
      <c r="M20" s="13">
        <v>23</v>
      </c>
      <c r="N20" s="14">
        <v>4.5</v>
      </c>
      <c r="O20" s="90">
        <f t="shared" si="1"/>
        <v>103.5</v>
      </c>
      <c r="P20" s="74"/>
    </row>
    <row r="21" spans="2:16">
      <c r="B21" s="4"/>
      <c r="C21" s="15" t="s">
        <v>48</v>
      </c>
      <c r="D21" s="12" t="s">
        <v>50</v>
      </c>
      <c r="E21" s="13"/>
      <c r="F21" s="14">
        <v>11.5</v>
      </c>
      <c r="G21" s="90">
        <f t="shared" si="0"/>
        <v>0</v>
      </c>
      <c r="H21" s="39"/>
      <c r="J21" s="4"/>
      <c r="K21" s="15" t="s">
        <v>48</v>
      </c>
      <c r="L21" s="12" t="s">
        <v>50</v>
      </c>
      <c r="M21" s="13"/>
      <c r="N21" s="14">
        <v>11.5</v>
      </c>
      <c r="O21" s="90">
        <f t="shared" si="1"/>
        <v>0</v>
      </c>
      <c r="P21" s="74"/>
    </row>
    <row r="22" spans="2:16">
      <c r="B22" s="4"/>
      <c r="C22" s="15" t="s">
        <v>48</v>
      </c>
      <c r="D22" s="12" t="s">
        <v>35</v>
      </c>
      <c r="E22" s="13"/>
      <c r="F22" s="14">
        <v>20</v>
      </c>
      <c r="G22" s="90">
        <f t="shared" si="0"/>
        <v>0</v>
      </c>
      <c r="H22" s="39"/>
      <c r="J22" s="4"/>
      <c r="K22" s="15" t="s">
        <v>48</v>
      </c>
      <c r="L22" s="12" t="s">
        <v>35</v>
      </c>
      <c r="M22" s="13"/>
      <c r="N22" s="14">
        <v>20</v>
      </c>
      <c r="O22" s="90">
        <f t="shared" si="1"/>
        <v>0</v>
      </c>
      <c r="P22" s="74"/>
    </row>
    <row r="23" spans="2:16">
      <c r="B23" s="4"/>
      <c r="C23" s="15" t="s">
        <v>48</v>
      </c>
      <c r="D23" s="12" t="s">
        <v>53</v>
      </c>
      <c r="E23" s="13"/>
      <c r="F23" s="14"/>
      <c r="G23" s="90">
        <f>E23*F23</f>
        <v>0</v>
      </c>
      <c r="H23" s="39"/>
      <c r="J23" s="4"/>
      <c r="K23" s="15" t="s">
        <v>48</v>
      </c>
      <c r="L23" s="12" t="s">
        <v>53</v>
      </c>
      <c r="M23" s="13"/>
      <c r="N23" s="14"/>
      <c r="O23" s="100"/>
      <c r="P23" s="74"/>
    </row>
    <row r="24" spans="2:16">
      <c r="B24" s="4"/>
      <c r="C24" s="15" t="s">
        <v>51</v>
      </c>
      <c r="D24" s="12" t="s">
        <v>52</v>
      </c>
      <c r="E24" s="13"/>
      <c r="F24" s="14"/>
      <c r="G24" s="90">
        <f>E24*F24</f>
        <v>0</v>
      </c>
      <c r="H24" s="39"/>
      <c r="J24" s="4"/>
      <c r="K24" s="15" t="s">
        <v>51</v>
      </c>
      <c r="L24" s="12" t="s">
        <v>52</v>
      </c>
      <c r="M24" s="13"/>
      <c r="N24" s="14"/>
      <c r="O24" s="100"/>
      <c r="P24" s="74"/>
    </row>
    <row r="25" spans="2:16">
      <c r="B25" s="4"/>
      <c r="C25" s="15" t="s">
        <v>23</v>
      </c>
      <c r="D25" s="16"/>
      <c r="E25" s="13">
        <v>20</v>
      </c>
      <c r="F25" s="14">
        <v>5</v>
      </c>
      <c r="G25" s="90">
        <f t="shared" si="0"/>
        <v>100</v>
      </c>
      <c r="H25" s="40"/>
      <c r="J25" s="4"/>
      <c r="K25" s="15" t="s">
        <v>23</v>
      </c>
      <c r="L25" s="16"/>
      <c r="M25" s="13">
        <v>23</v>
      </c>
      <c r="N25" s="14">
        <v>5</v>
      </c>
      <c r="O25" s="90">
        <f t="shared" si="1"/>
        <v>115</v>
      </c>
      <c r="P25" s="74"/>
    </row>
    <row r="26" spans="2:16">
      <c r="B26" s="4"/>
      <c r="C26" s="15" t="s">
        <v>24</v>
      </c>
      <c r="D26" s="12"/>
      <c r="E26" s="13">
        <v>26</v>
      </c>
      <c r="F26" s="14">
        <v>1</v>
      </c>
      <c r="G26" s="90">
        <f t="shared" si="0"/>
        <v>26</v>
      </c>
      <c r="H26" s="40"/>
      <c r="J26" s="4"/>
      <c r="K26" s="15" t="s">
        <v>24</v>
      </c>
      <c r="L26" s="12"/>
      <c r="M26" s="13">
        <v>29</v>
      </c>
      <c r="N26" s="14">
        <v>1</v>
      </c>
      <c r="O26" s="90">
        <f t="shared" si="1"/>
        <v>29</v>
      </c>
      <c r="P26" s="74"/>
    </row>
    <row r="27" spans="2:16">
      <c r="B27" s="4"/>
      <c r="C27" s="15" t="s">
        <v>25</v>
      </c>
      <c r="D27" s="12"/>
      <c r="E27" s="13">
        <v>26</v>
      </c>
      <c r="F27" s="14">
        <v>1</v>
      </c>
      <c r="G27" s="90">
        <f t="shared" si="0"/>
        <v>26</v>
      </c>
      <c r="H27" s="40"/>
      <c r="J27" s="4"/>
      <c r="K27" s="15" t="s">
        <v>25</v>
      </c>
      <c r="L27" s="12"/>
      <c r="M27" s="13">
        <v>29</v>
      </c>
      <c r="N27" s="14">
        <v>1</v>
      </c>
      <c r="O27" s="90">
        <f t="shared" si="1"/>
        <v>29</v>
      </c>
      <c r="P27" s="74"/>
    </row>
    <row r="28" spans="2:16">
      <c r="B28" s="4"/>
      <c r="C28" s="15" t="s">
        <v>54</v>
      </c>
      <c r="D28" s="12"/>
      <c r="E28" s="13"/>
      <c r="F28" s="14"/>
      <c r="G28" s="90">
        <f t="shared" ref="G28:G33" si="2">E28*F28</f>
        <v>0</v>
      </c>
      <c r="H28" s="40"/>
      <c r="J28" s="4"/>
      <c r="K28" s="15" t="s">
        <v>54</v>
      </c>
      <c r="L28" s="12"/>
      <c r="M28" s="13"/>
      <c r="N28" s="14"/>
      <c r="O28" s="90">
        <f t="shared" si="1"/>
        <v>0</v>
      </c>
      <c r="P28" s="74"/>
    </row>
    <row r="29" spans="2:16">
      <c r="B29" s="4"/>
      <c r="C29" s="15" t="s">
        <v>43</v>
      </c>
      <c r="D29" s="12"/>
      <c r="E29" s="13"/>
      <c r="F29" s="14"/>
      <c r="G29" s="90">
        <f t="shared" si="2"/>
        <v>0</v>
      </c>
      <c r="H29" s="40"/>
      <c r="J29" s="4"/>
      <c r="K29" s="15" t="s">
        <v>43</v>
      </c>
      <c r="L29" s="12"/>
      <c r="M29" s="13"/>
      <c r="N29" s="14"/>
      <c r="O29" s="90"/>
      <c r="P29" s="74"/>
    </row>
    <row r="30" spans="2:16">
      <c r="B30" s="4"/>
      <c r="C30" s="15" t="s">
        <v>44</v>
      </c>
      <c r="D30" s="12"/>
      <c r="E30" s="13"/>
      <c r="F30" s="14"/>
      <c r="G30" s="90">
        <f t="shared" si="2"/>
        <v>0</v>
      </c>
      <c r="H30" s="40"/>
      <c r="J30" s="4"/>
      <c r="K30" s="15" t="s">
        <v>44</v>
      </c>
      <c r="L30" s="12"/>
      <c r="M30" s="13"/>
      <c r="N30" s="14"/>
      <c r="O30" s="90"/>
      <c r="P30" s="74"/>
    </row>
    <row r="31" spans="2:16" ht="30">
      <c r="B31" s="4"/>
      <c r="C31" s="15" t="s">
        <v>42</v>
      </c>
      <c r="D31" s="12"/>
      <c r="E31" s="13"/>
      <c r="F31" s="14"/>
      <c r="G31" s="90">
        <f t="shared" si="2"/>
        <v>0</v>
      </c>
      <c r="H31" s="40"/>
      <c r="J31" s="4"/>
      <c r="K31" s="15" t="s">
        <v>42</v>
      </c>
      <c r="L31" s="12"/>
      <c r="M31" s="13"/>
      <c r="N31" s="14"/>
      <c r="O31" s="90"/>
      <c r="P31" s="74"/>
    </row>
    <row r="32" spans="2:16">
      <c r="B32" s="4"/>
      <c r="C32" s="15" t="s">
        <v>45</v>
      </c>
      <c r="D32" s="12"/>
      <c r="E32" s="13"/>
      <c r="F32" s="14"/>
      <c r="G32" s="90">
        <f t="shared" si="2"/>
        <v>0</v>
      </c>
      <c r="H32" s="40"/>
      <c r="J32" s="4"/>
      <c r="K32" s="15" t="s">
        <v>45</v>
      </c>
      <c r="L32" s="12"/>
      <c r="M32" s="13"/>
      <c r="N32" s="14"/>
      <c r="O32" s="90"/>
      <c r="P32" s="74"/>
    </row>
    <row r="33" spans="2:16">
      <c r="B33" s="4"/>
      <c r="C33" s="15" t="s">
        <v>46</v>
      </c>
      <c r="D33" s="12"/>
      <c r="E33" s="13"/>
      <c r="F33" s="14"/>
      <c r="G33" s="90">
        <f t="shared" si="2"/>
        <v>0</v>
      </c>
      <c r="H33" s="40"/>
      <c r="J33" s="4"/>
      <c r="K33" s="15" t="s">
        <v>46</v>
      </c>
      <c r="L33" s="12"/>
      <c r="M33" s="13"/>
      <c r="N33" s="14"/>
      <c r="O33" s="90"/>
      <c r="P33" s="74"/>
    </row>
    <row r="34" spans="2:16">
      <c r="B34" s="4"/>
      <c r="C34" s="15" t="s">
        <v>8</v>
      </c>
      <c r="D34" s="12"/>
      <c r="E34" s="13"/>
      <c r="F34" s="14"/>
      <c r="G34" s="90">
        <f t="shared" si="0"/>
        <v>0</v>
      </c>
      <c r="H34" s="40"/>
      <c r="J34" s="4"/>
      <c r="K34" s="15" t="s">
        <v>8</v>
      </c>
      <c r="L34" s="12"/>
      <c r="M34" s="13"/>
      <c r="N34" s="14"/>
      <c r="O34" s="90">
        <f t="shared" si="1"/>
        <v>0</v>
      </c>
      <c r="P34" s="74"/>
    </row>
    <row r="35" spans="2:16">
      <c r="B35" s="4"/>
      <c r="C35" s="33" t="s">
        <v>3</v>
      </c>
      <c r="D35" s="34"/>
      <c r="E35" s="35"/>
      <c r="F35" s="36"/>
      <c r="G35" s="93">
        <f t="shared" si="0"/>
        <v>0</v>
      </c>
      <c r="H35" s="40"/>
      <c r="J35" s="4"/>
      <c r="K35" s="33" t="s">
        <v>3</v>
      </c>
      <c r="L35" s="34"/>
      <c r="M35" s="35"/>
      <c r="N35" s="36"/>
      <c r="O35" s="93">
        <f t="shared" si="1"/>
        <v>0</v>
      </c>
      <c r="P35" s="74"/>
    </row>
    <row r="36" spans="2:16">
      <c r="B36" s="4"/>
      <c r="C36" s="37"/>
      <c r="D36" s="38"/>
      <c r="E36" s="39"/>
      <c r="F36" s="40"/>
      <c r="G36" s="40"/>
      <c r="H36" s="40"/>
      <c r="J36" s="4"/>
      <c r="K36" s="37"/>
      <c r="L36" s="38"/>
      <c r="M36" s="39"/>
      <c r="N36" s="40"/>
      <c r="O36" s="40"/>
      <c r="P36" s="74"/>
    </row>
    <row r="37" spans="2:16">
      <c r="B37" s="4"/>
      <c r="C37" s="31"/>
      <c r="D37" s="119" t="s">
        <v>15</v>
      </c>
      <c r="E37" s="119"/>
      <c r="F37" s="120"/>
      <c r="G37" s="112">
        <f>SUM(G15:G35)</f>
        <v>1054.7857142857142</v>
      </c>
      <c r="H37" s="47"/>
      <c r="J37" s="4"/>
      <c r="K37" s="31"/>
      <c r="L37" s="119" t="s">
        <v>15</v>
      </c>
      <c r="M37" s="119"/>
      <c r="N37" s="120"/>
      <c r="O37" s="112">
        <f>SUM(O15:O35)</f>
        <v>818.35714285714289</v>
      </c>
      <c r="P37" s="74"/>
    </row>
    <row r="38" spans="2:16" ht="15" customHeight="1">
      <c r="B38" s="4"/>
      <c r="C38" s="41"/>
      <c r="D38" s="121" t="s">
        <v>2</v>
      </c>
      <c r="E38" s="121"/>
      <c r="F38" s="122"/>
      <c r="G38" s="17">
        <v>0</v>
      </c>
      <c r="H38" s="48"/>
      <c r="J38" s="4"/>
      <c r="K38" s="41"/>
      <c r="L38" s="121" t="s">
        <v>2</v>
      </c>
      <c r="M38" s="121"/>
      <c r="N38" s="122"/>
      <c r="O38" s="17">
        <v>0</v>
      </c>
      <c r="P38" s="74"/>
    </row>
    <row r="39" spans="2:16" ht="16">
      <c r="B39" s="4"/>
      <c r="C39" s="124" t="s">
        <v>5</v>
      </c>
      <c r="D39" s="125" t="s">
        <v>17</v>
      </c>
      <c r="E39" s="125"/>
      <c r="F39" s="126"/>
      <c r="G39" s="95">
        <f>SUM(G38:G38)+G37</f>
        <v>1054.7857142857142</v>
      </c>
      <c r="H39" s="32"/>
      <c r="J39" s="4"/>
      <c r="K39" s="124" t="s">
        <v>5</v>
      </c>
      <c r="L39" s="125" t="s">
        <v>17</v>
      </c>
      <c r="M39" s="125"/>
      <c r="N39" s="126"/>
      <c r="O39" s="95">
        <f>SUM(O38:O38)+O37</f>
        <v>818.35714285714289</v>
      </c>
      <c r="P39" s="74"/>
    </row>
    <row r="40" spans="2:16" ht="16">
      <c r="B40" s="4"/>
      <c r="C40" s="124"/>
      <c r="D40" s="31"/>
      <c r="E40" s="31"/>
      <c r="F40" s="31"/>
      <c r="G40" s="32"/>
      <c r="H40" s="32"/>
      <c r="J40" s="4"/>
      <c r="K40" s="124"/>
      <c r="L40" s="31"/>
      <c r="M40" s="31"/>
      <c r="N40" s="31"/>
      <c r="O40" s="32"/>
      <c r="P40" s="74"/>
    </row>
    <row r="41" spans="2:16" ht="16">
      <c r="B41" s="4"/>
      <c r="C41" s="124"/>
      <c r="D41" s="137" t="s">
        <v>26</v>
      </c>
      <c r="E41" s="137"/>
      <c r="F41" s="138"/>
      <c r="G41" s="30">
        <v>2800</v>
      </c>
      <c r="H41" s="49"/>
      <c r="J41" s="4"/>
      <c r="K41" s="124"/>
      <c r="L41" s="137" t="s">
        <v>26</v>
      </c>
      <c r="M41" s="137"/>
      <c r="N41" s="138"/>
      <c r="O41" s="30">
        <v>2800</v>
      </c>
      <c r="P41" s="74"/>
    </row>
    <row r="42" spans="2:16" ht="15" customHeight="1">
      <c r="B42" s="4"/>
      <c r="C42" s="124"/>
      <c r="D42" s="117" t="s">
        <v>16</v>
      </c>
      <c r="E42" s="117"/>
      <c r="F42" s="118"/>
      <c r="G42" s="89">
        <f>G41-G39</f>
        <v>1745.2142857142858</v>
      </c>
      <c r="H42" s="50"/>
      <c r="J42" s="4"/>
      <c r="K42" s="124"/>
      <c r="L42" s="117" t="s">
        <v>16</v>
      </c>
      <c r="M42" s="117"/>
      <c r="N42" s="118"/>
      <c r="O42" s="89">
        <f>O41-O39</f>
        <v>1981.6428571428571</v>
      </c>
      <c r="P42" s="74"/>
    </row>
    <row r="43" spans="2:16">
      <c r="B43" s="4"/>
      <c r="C43" s="124"/>
      <c r="D43" s="117" t="s">
        <v>4</v>
      </c>
      <c r="E43" s="117"/>
      <c r="F43" s="118"/>
      <c r="G43" s="90">
        <f>G42*0.1</f>
        <v>174.5214285714286</v>
      </c>
      <c r="H43" s="40"/>
      <c r="J43" s="4"/>
      <c r="K43" s="124"/>
      <c r="L43" s="117" t="s">
        <v>4</v>
      </c>
      <c r="M43" s="117"/>
      <c r="N43" s="118"/>
      <c r="O43" s="90">
        <f>O42*0.1</f>
        <v>198.16428571428571</v>
      </c>
      <c r="P43" s="74"/>
    </row>
    <row r="44" spans="2:16">
      <c r="B44" s="4"/>
      <c r="C44" s="124"/>
      <c r="D44" s="117" t="s">
        <v>30</v>
      </c>
      <c r="E44" s="117"/>
      <c r="F44" s="118"/>
      <c r="G44" s="91">
        <f>G42-G43</f>
        <v>1570.6928571428571</v>
      </c>
      <c r="H44" s="51"/>
      <c r="J44" s="4"/>
      <c r="K44" s="124"/>
      <c r="L44" s="117" t="s">
        <v>30</v>
      </c>
      <c r="M44" s="117"/>
      <c r="N44" s="118"/>
      <c r="O44" s="91">
        <f>O42-O43</f>
        <v>1783.4785714285713</v>
      </c>
      <c r="P44" s="74"/>
    </row>
    <row r="45" spans="2:16">
      <c r="B45" s="4"/>
      <c r="C45" s="124"/>
      <c r="D45" s="129" t="s">
        <v>31</v>
      </c>
      <c r="E45" s="129"/>
      <c r="F45" s="130"/>
      <c r="G45" s="79">
        <f>IF(G41=0,"0",G42/G41)</f>
        <v>0.62329081632653061</v>
      </c>
      <c r="H45" s="52"/>
      <c r="J45" s="4"/>
      <c r="K45" s="124"/>
      <c r="L45" s="129" t="s">
        <v>31</v>
      </c>
      <c r="M45" s="129"/>
      <c r="N45" s="130"/>
      <c r="O45" s="79">
        <f>IF(O41=0,"0",O42/O41)</f>
        <v>0.70772959183673467</v>
      </c>
      <c r="P45" s="74"/>
    </row>
    <row r="46" spans="2:16">
      <c r="B46" s="4"/>
      <c r="C46" s="124"/>
      <c r="D46" s="133"/>
      <c r="E46" s="133"/>
      <c r="F46" s="133"/>
      <c r="G46" s="133"/>
      <c r="H46" s="44"/>
      <c r="J46" s="4"/>
      <c r="K46" s="124"/>
      <c r="L46" s="133"/>
      <c r="M46" s="133"/>
      <c r="N46" s="133"/>
      <c r="O46" s="133"/>
      <c r="P46" s="74"/>
    </row>
    <row r="47" spans="2:16">
      <c r="B47" s="4"/>
      <c r="C47" s="124"/>
      <c r="D47" s="115" t="s">
        <v>27</v>
      </c>
      <c r="E47" s="115"/>
      <c r="F47" s="116"/>
      <c r="G47" s="97">
        <f>IF(D8=0,"0",G41/D8)</f>
        <v>140</v>
      </c>
      <c r="H47" s="51"/>
      <c r="J47" s="4"/>
      <c r="K47" s="124"/>
      <c r="L47" s="115" t="s">
        <v>27</v>
      </c>
      <c r="M47" s="115"/>
      <c r="N47" s="116"/>
      <c r="O47" s="97">
        <f>IF(L8=0,"0",O41/L8)</f>
        <v>140</v>
      </c>
      <c r="P47" s="74"/>
    </row>
    <row r="48" spans="2:16">
      <c r="B48" s="4"/>
      <c r="C48" s="124"/>
      <c r="D48" s="117" t="s">
        <v>36</v>
      </c>
      <c r="E48" s="117"/>
      <c r="F48" s="118"/>
      <c r="G48" s="91">
        <f>IF(D8=0,"0",G39/D8)</f>
        <v>52.739285714285714</v>
      </c>
      <c r="H48" s="51"/>
      <c r="J48" s="4"/>
      <c r="K48" s="124"/>
      <c r="L48" s="117" t="s">
        <v>39</v>
      </c>
      <c r="M48" s="117"/>
      <c r="N48" s="118"/>
      <c r="O48" s="91">
        <f>IF(L8=0,"0",O39/L8)</f>
        <v>40.917857142857144</v>
      </c>
      <c r="P48" s="74"/>
    </row>
    <row r="49" spans="2:16" ht="15" customHeight="1">
      <c r="B49" s="4"/>
      <c r="C49" s="124"/>
      <c r="D49" s="117" t="s">
        <v>38</v>
      </c>
      <c r="E49" s="117"/>
      <c r="F49" s="118"/>
      <c r="G49" s="91">
        <f>IF(D11=0,"0",G39/D11)</f>
        <v>40.568681318681314</v>
      </c>
      <c r="H49" s="51"/>
      <c r="J49" s="4"/>
      <c r="K49" s="124"/>
      <c r="L49" s="117" t="s">
        <v>38</v>
      </c>
      <c r="M49" s="117"/>
      <c r="N49" s="118"/>
      <c r="O49" s="91">
        <f>IF(L11=0,"0",O39/L11)</f>
        <v>28.2192118226601</v>
      </c>
      <c r="P49" s="74"/>
    </row>
    <row r="50" spans="2:16" ht="15" customHeight="1">
      <c r="B50" s="4"/>
      <c r="C50" s="124"/>
      <c r="D50" s="117" t="s">
        <v>32</v>
      </c>
      <c r="E50" s="117"/>
      <c r="F50" s="118"/>
      <c r="G50" s="91">
        <f>IF(D8=0,"0",G42/D8)</f>
        <v>87.260714285714286</v>
      </c>
      <c r="H50" s="51"/>
      <c r="J50" s="4"/>
      <c r="K50" s="124"/>
      <c r="L50" s="117" t="s">
        <v>32</v>
      </c>
      <c r="M50" s="117"/>
      <c r="N50" s="118"/>
      <c r="O50" s="91">
        <f>IF(L8=0,"0",O42/L8)</f>
        <v>99.082142857142856</v>
      </c>
      <c r="P50" s="74"/>
    </row>
    <row r="51" spans="2:16" ht="15" customHeight="1">
      <c r="B51" s="4"/>
      <c r="C51" s="124"/>
      <c r="D51" s="129" t="s">
        <v>33</v>
      </c>
      <c r="E51" s="129"/>
      <c r="F51" s="130"/>
      <c r="G51" s="98">
        <f>IF(D11=0,"0",G42/D11)</f>
        <v>67.123626373626379</v>
      </c>
      <c r="H51" s="51"/>
      <c r="J51" s="4"/>
      <c r="K51" s="124"/>
      <c r="L51" s="129" t="s">
        <v>33</v>
      </c>
      <c r="M51" s="129"/>
      <c r="N51" s="130"/>
      <c r="O51" s="98">
        <f>IF(L11=0,"0",O42/L11)</f>
        <v>68.332512315270932</v>
      </c>
      <c r="P51" s="74"/>
    </row>
    <row r="52" spans="2:16">
      <c r="B52" s="4"/>
      <c r="C52" s="124"/>
      <c r="D52" s="123"/>
      <c r="E52" s="123"/>
      <c r="F52" s="123"/>
      <c r="G52" s="123"/>
      <c r="H52" s="43"/>
      <c r="J52" s="4"/>
      <c r="K52" s="124"/>
      <c r="L52" s="123"/>
      <c r="M52" s="123"/>
      <c r="N52" s="123"/>
      <c r="O52" s="123"/>
      <c r="P52" s="74"/>
    </row>
    <row r="53" spans="2:16" ht="16" thickBot="1">
      <c r="B53" s="4"/>
      <c r="C53" s="124"/>
      <c r="D53" s="135" t="s">
        <v>28</v>
      </c>
      <c r="E53" s="135"/>
      <c r="F53" s="136"/>
      <c r="G53" s="72">
        <v>140</v>
      </c>
      <c r="H53" s="53"/>
      <c r="J53" s="4"/>
      <c r="K53" s="124"/>
      <c r="L53" s="135" t="s">
        <v>28</v>
      </c>
      <c r="M53" s="135"/>
      <c r="N53" s="136"/>
      <c r="O53" s="72">
        <v>140</v>
      </c>
      <c r="P53" s="74"/>
    </row>
    <row r="54" spans="2:16">
      <c r="B54" s="4"/>
      <c r="C54" s="20"/>
      <c r="D54" s="19"/>
      <c r="E54" s="4"/>
      <c r="F54" s="4"/>
      <c r="G54" s="4"/>
      <c r="H54" s="4"/>
      <c r="J54" s="4"/>
      <c r="K54" s="4"/>
      <c r="L54" s="4"/>
      <c r="M54" s="4"/>
      <c r="N54" s="4"/>
      <c r="O54" s="4"/>
      <c r="P54" s="74"/>
    </row>
  </sheetData>
  <mergeCells count="42">
    <mergeCell ref="K39:K53"/>
    <mergeCell ref="L39:N39"/>
    <mergeCell ref="L41:N41"/>
    <mergeCell ref="L42:N42"/>
    <mergeCell ref="L46:O46"/>
    <mergeCell ref="L49:N49"/>
    <mergeCell ref="L52:O52"/>
    <mergeCell ref="L43:N43"/>
    <mergeCell ref="L44:N44"/>
    <mergeCell ref="L45:N45"/>
    <mergeCell ref="L47:N47"/>
    <mergeCell ref="L48:N48"/>
    <mergeCell ref="L50:N50"/>
    <mergeCell ref="L51:N51"/>
    <mergeCell ref="L53:N53"/>
    <mergeCell ref="C39:C53"/>
    <mergeCell ref="D53:F53"/>
    <mergeCell ref="D51:F51"/>
    <mergeCell ref="D42:F42"/>
    <mergeCell ref="D43:F43"/>
    <mergeCell ref="D44:F44"/>
    <mergeCell ref="D45:F45"/>
    <mergeCell ref="D47:F47"/>
    <mergeCell ref="D48:F48"/>
    <mergeCell ref="D49:F49"/>
    <mergeCell ref="D50:F50"/>
    <mergeCell ref="D46:G46"/>
    <mergeCell ref="D52:G52"/>
    <mergeCell ref="D39:F39"/>
    <mergeCell ref="D41:F41"/>
    <mergeCell ref="R5:S5"/>
    <mergeCell ref="R7:S15"/>
    <mergeCell ref="C2:G3"/>
    <mergeCell ref="D37:F37"/>
    <mergeCell ref="D38:F38"/>
    <mergeCell ref="K2:O3"/>
    <mergeCell ref="L37:N37"/>
    <mergeCell ref="L38:N38"/>
    <mergeCell ref="E6:G11"/>
    <mergeCell ref="C7:D7"/>
    <mergeCell ref="M6:O11"/>
    <mergeCell ref="K7:L7"/>
  </mergeCells>
  <conditionalFormatting sqref="G45:H45">
    <cfRule type="cellIs" dxfId="5" priority="9" operator="equal">
      <formula>0</formula>
    </cfRule>
    <cfRule type="cellIs" priority="10" operator="equal">
      <formula>0</formula>
    </cfRule>
    <cfRule type="cellIs" dxfId="4" priority="11" operator="lessThan">
      <formula>0.6</formula>
    </cfRule>
    <cfRule type="cellIs" dxfId="3" priority="12" operator="greaterThan">
      <formula>0.6</formula>
    </cfRule>
  </conditionalFormatting>
  <conditionalFormatting sqref="O45">
    <cfRule type="cellIs" dxfId="2" priority="1" operator="equal">
      <formula>0</formula>
    </cfRule>
    <cfRule type="cellIs" priority="2" operator="equal">
      <formula>0</formula>
    </cfRule>
    <cfRule type="cellIs" dxfId="1" priority="3" operator="lessThan">
      <formula>0.6</formula>
    </cfRule>
    <cfRule type="cellIs" dxfId="0" priority="4" operator="greaterThan">
      <formula>0.6</formula>
    </cfRule>
  </conditionalFormatting>
  <pageMargins left="0.7" right="0.7" top="0.75" bottom="0.75" header="0.3" footer="0.3"/>
  <pageSetup orientation="portrait" r:id="rId1"/>
  <ignoredErrors>
    <ignoredError sqref="D1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DAB69D-B4FC-0E44-8F49-F8D8AF94676B}">
  <dimension ref="B2:I22"/>
  <sheetViews>
    <sheetView showGridLines="0" tabSelected="1" workbookViewId="0">
      <selection activeCell="J10" sqref="J10"/>
    </sheetView>
  </sheetViews>
  <sheetFormatPr baseColWidth="10" defaultRowHeight="15"/>
  <cols>
    <col min="1" max="1" width="3.6640625" style="82" customWidth="1"/>
    <col min="2" max="2" width="3.83203125" style="82" customWidth="1"/>
    <col min="3" max="3" width="27.83203125" style="82" customWidth="1"/>
    <col min="4" max="4" width="11.33203125" style="82" customWidth="1"/>
    <col min="5" max="5" width="9.83203125" style="82" customWidth="1"/>
    <col min="6" max="6" width="3.83203125" style="82" customWidth="1"/>
    <col min="7" max="7" width="6.5" style="82" customWidth="1"/>
    <col min="8" max="8" width="27.6640625" style="82" customWidth="1"/>
    <col min="9" max="16384" width="10.83203125" style="82"/>
  </cols>
  <sheetData>
    <row r="2" spans="2:9" ht="32" customHeight="1">
      <c r="B2" s="139" t="s">
        <v>71</v>
      </c>
      <c r="C2" s="139"/>
      <c r="D2" s="139"/>
      <c r="E2" s="139"/>
      <c r="F2" s="139"/>
    </row>
    <row r="3" spans="2:9" ht="19" customHeight="1">
      <c r="B3" s="140" t="s">
        <v>72</v>
      </c>
      <c r="C3" s="140"/>
      <c r="D3" s="140"/>
      <c r="E3" s="140"/>
      <c r="F3" s="140"/>
    </row>
    <row r="4" spans="2:9">
      <c r="B4" s="83"/>
      <c r="C4" s="83"/>
      <c r="D4" s="83"/>
      <c r="E4" s="83"/>
      <c r="F4" s="83"/>
      <c r="H4" s="113" t="s">
        <v>74</v>
      </c>
      <c r="I4" s="113"/>
    </row>
    <row r="5" spans="2:9">
      <c r="B5" s="83"/>
      <c r="C5" s="80" t="s">
        <v>56</v>
      </c>
      <c r="D5" s="81">
        <v>18000</v>
      </c>
      <c r="E5" s="77"/>
      <c r="F5" s="83"/>
      <c r="H5"/>
      <c r="I5"/>
    </row>
    <row r="6" spans="2:9">
      <c r="B6" s="83"/>
      <c r="C6" s="80" t="s">
        <v>66</v>
      </c>
      <c r="D6" s="81">
        <f>D5*0.03</f>
        <v>540</v>
      </c>
      <c r="E6" s="77"/>
      <c r="F6" s="83"/>
      <c r="H6" s="134" t="s">
        <v>83</v>
      </c>
      <c r="I6" s="134"/>
    </row>
    <row r="7" spans="2:9">
      <c r="B7" s="83"/>
      <c r="C7" s="80" t="s">
        <v>57</v>
      </c>
      <c r="D7" s="81">
        <f>D5*0.062</f>
        <v>1116</v>
      </c>
      <c r="E7" s="77"/>
      <c r="F7" s="83"/>
      <c r="H7" s="134"/>
      <c r="I7" s="134"/>
    </row>
    <row r="8" spans="2:9">
      <c r="B8" s="83"/>
      <c r="C8" s="80" t="s">
        <v>58</v>
      </c>
      <c r="D8" s="81">
        <f>D5*0.015</f>
        <v>270</v>
      </c>
      <c r="E8" s="77"/>
      <c r="F8" s="83"/>
      <c r="H8" s="134"/>
      <c r="I8" s="134"/>
    </row>
    <row r="9" spans="2:9">
      <c r="B9" s="83"/>
      <c r="C9" s="80" t="s">
        <v>59</v>
      </c>
      <c r="D9" s="81">
        <v>900</v>
      </c>
      <c r="E9" s="77"/>
      <c r="F9" s="83"/>
      <c r="H9" s="134"/>
      <c r="I9" s="134"/>
    </row>
    <row r="10" spans="2:9">
      <c r="B10" s="83"/>
      <c r="C10" s="80" t="s">
        <v>60</v>
      </c>
      <c r="D10" s="81">
        <v>90</v>
      </c>
      <c r="E10" s="77"/>
      <c r="F10" s="83"/>
      <c r="H10" s="134"/>
      <c r="I10" s="134"/>
    </row>
    <row r="11" spans="2:9">
      <c r="B11" s="83"/>
      <c r="C11" s="80" t="s">
        <v>64</v>
      </c>
      <c r="D11" s="81">
        <v>0</v>
      </c>
      <c r="E11" s="77"/>
      <c r="F11" s="83"/>
      <c r="H11" s="134"/>
      <c r="I11" s="134"/>
    </row>
    <row r="12" spans="2:9">
      <c r="B12" s="83"/>
      <c r="C12" s="80" t="s">
        <v>65</v>
      </c>
      <c r="D12" s="81">
        <v>800</v>
      </c>
      <c r="E12" s="77"/>
      <c r="F12" s="83"/>
      <c r="H12" s="134"/>
      <c r="I12" s="134"/>
    </row>
    <row r="13" spans="2:9">
      <c r="B13" s="83"/>
      <c r="C13" s="80" t="s">
        <v>70</v>
      </c>
      <c r="D13" s="81">
        <v>0</v>
      </c>
      <c r="E13" s="77"/>
      <c r="F13" s="83"/>
      <c r="H13" s="134"/>
      <c r="I13" s="134"/>
    </row>
    <row r="14" spans="2:9">
      <c r="B14" s="83"/>
      <c r="C14" s="80" t="s">
        <v>62</v>
      </c>
      <c r="D14" s="81">
        <v>500</v>
      </c>
      <c r="E14" s="77"/>
      <c r="F14" s="83"/>
      <c r="H14" s="134"/>
      <c r="I14" s="134"/>
    </row>
    <row r="15" spans="2:9">
      <c r="B15" s="83"/>
      <c r="C15" s="80" t="s">
        <v>61</v>
      </c>
      <c r="D15" s="81">
        <v>75</v>
      </c>
      <c r="E15" s="77"/>
      <c r="F15" s="83"/>
    </row>
    <row r="16" spans="2:9">
      <c r="B16" s="83"/>
      <c r="C16" s="80" t="s">
        <v>69</v>
      </c>
      <c r="D16" s="81">
        <v>2000</v>
      </c>
      <c r="E16" s="77"/>
      <c r="F16" s="83"/>
    </row>
    <row r="17" spans="2:6">
      <c r="B17" s="83"/>
      <c r="C17" s="80" t="s">
        <v>68</v>
      </c>
      <c r="D17" s="81">
        <v>300</v>
      </c>
      <c r="E17" s="77"/>
      <c r="F17" s="83"/>
    </row>
    <row r="18" spans="2:6">
      <c r="B18" s="83"/>
      <c r="C18" s="77"/>
      <c r="D18" s="77"/>
      <c r="E18" s="77"/>
      <c r="F18" s="83"/>
    </row>
    <row r="19" spans="2:6" ht="19">
      <c r="B19" s="83"/>
      <c r="C19" s="84" t="s">
        <v>63</v>
      </c>
      <c r="D19" s="85">
        <f>SUM(D5:D17)</f>
        <v>24591</v>
      </c>
      <c r="E19" s="77"/>
      <c r="F19" s="83"/>
    </row>
    <row r="20" spans="2:6">
      <c r="B20" s="83"/>
      <c r="C20" s="77"/>
      <c r="D20" s="77"/>
      <c r="E20" s="77"/>
      <c r="F20" s="83"/>
    </row>
    <row r="21" spans="2:6" ht="19">
      <c r="B21" s="83"/>
      <c r="C21" s="86" t="s">
        <v>73</v>
      </c>
      <c r="D21" s="103">
        <f>D19/490</f>
        <v>50.185714285714283</v>
      </c>
      <c r="E21" s="87" t="s">
        <v>67</v>
      </c>
      <c r="F21" s="83"/>
    </row>
    <row r="22" spans="2:6">
      <c r="B22" s="83"/>
      <c r="C22" s="83"/>
      <c r="D22" s="83"/>
      <c r="E22" s="83"/>
      <c r="F22" s="83"/>
    </row>
  </sheetData>
  <mergeCells count="4">
    <mergeCell ref="B2:F2"/>
    <mergeCell ref="B3:F3"/>
    <mergeCell ref="H4:I4"/>
    <mergeCell ref="H6:I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Costing-Blank</vt:lpstr>
      <vt:lpstr>Costing-Filled-In</vt:lpstr>
      <vt:lpstr>Tech-Cost-Hourly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TJ Young</dc:creator>
  <cp:lastModifiedBy>Microsoft Office User</cp:lastModifiedBy>
  <cp:lastPrinted>2018-05-23T04:54:10Z</cp:lastPrinted>
  <dcterms:created xsi:type="dcterms:W3CDTF">2010-11-12T02:16:34Z</dcterms:created>
  <dcterms:modified xsi:type="dcterms:W3CDTF">2020-09-11T17:21:24Z</dcterms:modified>
</cp:coreProperties>
</file>